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35" windowHeight="12330"/>
  </bookViews>
  <sheets>
    <sheet name="1.1" sheetId="1" r:id="rId1"/>
    <sheet name="1.3 " sheetId="2" r:id="rId2"/>
    <sheet name="1.b " sheetId="3" r:id="rId3"/>
    <sheet name="2.1" sheetId="4" r:id="rId4"/>
    <sheet name="2.b" sheetId="5" r:id="rId5"/>
    <sheet name="2.6" sheetId="6" r:id="rId6"/>
    <sheet name="2.10" sheetId="7" r:id="rId7"/>
    <sheet name="2.14" sheetId="8" r:id="rId8"/>
    <sheet name="2.16" sheetId="9" r:id="rId9"/>
    <sheet name="2.18" sheetId="10" r:id="rId10"/>
    <sheet name="3.1" sheetId="11" r:id="rId11"/>
    <sheet name="3.5" sheetId="12" r:id="rId12"/>
    <sheet name="3.6" sheetId="13" r:id="rId13"/>
    <sheet name="3.9" sheetId="14" r:id="rId14"/>
    <sheet name="4.1" sheetId="15" r:id="rId15"/>
    <sheet name="4.7 " sheetId="16" r:id="rId16"/>
    <sheet name="4.11" sheetId="17" r:id="rId17"/>
    <sheet name="5.1" sheetId="18" r:id="rId18"/>
    <sheet name="5.5" sheetId="19" r:id="rId19"/>
    <sheet name="5.13" sheetId="20" r:id="rId20"/>
    <sheet name="5.16" sheetId="21" r:id="rId21"/>
    <sheet name="5.g" sheetId="22" r:id="rId22"/>
    <sheet name="6.1" sheetId="29" r:id="rId23"/>
    <sheet name="6.5" sheetId="30" r:id="rId24"/>
    <sheet name="6.7" sheetId="31" r:id="rId25"/>
  </sheets>
  <calcPr calcId="125725"/>
</workbook>
</file>

<file path=xl/calcChain.xml><?xml version="1.0" encoding="utf-8"?>
<calcChain xmlns="http://schemas.openxmlformats.org/spreadsheetml/2006/main">
  <c r="C28" i="29"/>
  <c r="C26" s="1"/>
  <c r="B28"/>
  <c r="B26" s="1"/>
  <c r="C24" l="1"/>
  <c r="B24"/>
  <c r="C23"/>
  <c r="C20" s="1"/>
  <c r="B23"/>
  <c r="B20" s="1"/>
  <c r="F13" i="17"/>
  <c r="E13"/>
  <c r="F12"/>
  <c r="E12"/>
  <c r="F11"/>
  <c r="E11"/>
  <c r="F10"/>
  <c r="E10"/>
  <c r="F9"/>
  <c r="E9"/>
  <c r="F8"/>
  <c r="E8"/>
  <c r="F7"/>
  <c r="E7"/>
  <c r="F6"/>
  <c r="E6"/>
  <c r="E13" i="15"/>
  <c r="C13"/>
  <c r="E12"/>
  <c r="C12"/>
  <c r="E11"/>
  <c r="C11"/>
  <c r="E10"/>
  <c r="C10"/>
  <c r="E9"/>
  <c r="C9"/>
  <c r="E8"/>
  <c r="C8"/>
  <c r="E7"/>
  <c r="C7"/>
  <c r="E6"/>
  <c r="C6"/>
  <c r="G51" i="4"/>
  <c r="H51" s="1"/>
  <c r="B51"/>
  <c r="C51" s="1"/>
  <c r="D51" s="1"/>
  <c r="G49"/>
  <c r="B49"/>
  <c r="C49" s="1"/>
  <c r="H45"/>
  <c r="G45"/>
  <c r="B45"/>
  <c r="B42" s="1"/>
  <c r="G44"/>
  <c r="H44" s="1"/>
  <c r="C44"/>
  <c r="D44" s="1"/>
  <c r="B44"/>
  <c r="G42"/>
  <c r="H42" s="1"/>
  <c r="G41"/>
  <c r="G34" s="1"/>
  <c r="H40"/>
  <c r="G40"/>
  <c r="B40"/>
  <c r="C40" s="1"/>
  <c r="D40" s="1"/>
  <c r="G38"/>
  <c r="H38" s="1"/>
  <c r="C38"/>
  <c r="D38" s="1"/>
  <c r="B38"/>
  <c r="G37"/>
  <c r="H37" s="1"/>
  <c r="B37"/>
  <c r="C37" s="1"/>
  <c r="D37" s="1"/>
  <c r="G36"/>
  <c r="G28" s="1"/>
  <c r="H28" s="1"/>
  <c r="H35"/>
  <c r="G35"/>
  <c r="B35"/>
  <c r="G31"/>
  <c r="H31" s="1"/>
  <c r="B31"/>
  <c r="C31" s="1"/>
  <c r="D31" s="1"/>
  <c r="H23"/>
  <c r="D23"/>
  <c r="C23"/>
  <c r="H22"/>
  <c r="D22"/>
  <c r="C22"/>
  <c r="H21"/>
  <c r="D21"/>
  <c r="C21"/>
  <c r="H20"/>
  <c r="D20"/>
  <c r="C20"/>
  <c r="H19"/>
  <c r="D19"/>
  <c r="C19"/>
  <c r="H18"/>
  <c r="D18"/>
  <c r="C18"/>
  <c r="H17"/>
  <c r="D17"/>
  <c r="C17"/>
  <c r="H16"/>
  <c r="D16"/>
  <c r="C16"/>
  <c r="H15"/>
  <c r="D15"/>
  <c r="C15"/>
  <c r="H14"/>
  <c r="D14"/>
  <c r="C14"/>
  <c r="H13"/>
  <c r="D13"/>
  <c r="C13"/>
  <c r="H12"/>
  <c r="D12"/>
  <c r="C12"/>
  <c r="H11"/>
  <c r="D11"/>
  <c r="C11"/>
  <c r="H10"/>
  <c r="D10"/>
  <c r="C10"/>
  <c r="H9"/>
  <c r="D9"/>
  <c r="C9"/>
  <c r="H8"/>
  <c r="D8"/>
  <c r="C8"/>
  <c r="C7"/>
  <c r="B16" i="1"/>
  <c r="M14"/>
  <c r="L14"/>
  <c r="J14"/>
  <c r="I14"/>
  <c r="M13"/>
  <c r="L13"/>
  <c r="J13"/>
  <c r="I13"/>
  <c r="M12"/>
  <c r="L12"/>
  <c r="J12"/>
  <c r="I12"/>
  <c r="M11"/>
  <c r="L11"/>
  <c r="J11"/>
  <c r="I11"/>
  <c r="M10"/>
  <c r="L10"/>
  <c r="J10"/>
  <c r="I10"/>
  <c r="M9"/>
  <c r="L9"/>
  <c r="J9"/>
  <c r="I9"/>
  <c r="M8"/>
  <c r="L8"/>
  <c r="J8"/>
  <c r="I8"/>
  <c r="C19" i="29" l="1"/>
  <c r="C21"/>
  <c r="B21"/>
  <c r="B19"/>
  <c r="B33" i="4"/>
  <c r="C33" s="1"/>
  <c r="D33" s="1"/>
  <c r="C42"/>
  <c r="D42" s="1"/>
  <c r="H34"/>
  <c r="G27"/>
  <c r="B28"/>
  <c r="C28" s="1"/>
  <c r="D28" s="1"/>
  <c r="G33"/>
  <c r="H33" s="1"/>
  <c r="C35"/>
  <c r="D35" s="1"/>
  <c r="B36"/>
  <c r="C36" s="1"/>
  <c r="D36" s="1"/>
  <c r="H36"/>
  <c r="B41"/>
  <c r="H41"/>
  <c r="C45"/>
  <c r="D45" s="1"/>
  <c r="G29"/>
  <c r="H29" s="1"/>
  <c r="B34"/>
  <c r="C30" i="29" l="1"/>
  <c r="C32" s="1"/>
  <c r="B30"/>
  <c r="B32" s="1"/>
  <c r="B27" i="4"/>
  <c r="C34"/>
  <c r="D34" s="1"/>
  <c r="C41"/>
  <c r="D41" s="1"/>
  <c r="B29"/>
  <c r="C29" s="1"/>
  <c r="D29" s="1"/>
  <c r="H27"/>
  <c r="G47"/>
  <c r="H47" s="1"/>
  <c r="C27" l="1"/>
  <c r="D27" s="1"/>
  <c r="B47"/>
  <c r="C47" s="1"/>
  <c r="D47" s="1"/>
</calcChain>
</file>

<file path=xl/sharedStrings.xml><?xml version="1.0" encoding="utf-8"?>
<sst xmlns="http://schemas.openxmlformats.org/spreadsheetml/2006/main" count="837" uniqueCount="289">
  <si>
    <t>Figure 1.1</t>
  </si>
  <si>
    <t>Distribution of NHANES participants with diabetes, congestive heart failure, &amp; markers of CKD, with GFR estimated by MDRD &amp; CKD-EPI equations</t>
  </si>
  <si>
    <t>percentage in population</t>
  </si>
  <si>
    <t>MDRD</t>
  </si>
  <si>
    <t>CKD EPI</t>
  </si>
  <si>
    <t>2001-2004</t>
  </si>
  <si>
    <t>2005-2008</t>
  </si>
  <si>
    <t>DM only</t>
  </si>
  <si>
    <t>DM</t>
  </si>
  <si>
    <t>CHF only</t>
  </si>
  <si>
    <t>CHF</t>
  </si>
  <si>
    <t>CKD only</t>
  </si>
  <si>
    <t>CKD</t>
  </si>
  <si>
    <t>DM/CHF</t>
  </si>
  <si>
    <t>0.2*</t>
  </si>
  <si>
    <t>DM/CKD</t>
  </si>
  <si>
    <t>CHF/CKD</t>
  </si>
  <si>
    <t>DM/CHF/CKD</t>
  </si>
  <si>
    <t>none</t>
  </si>
  <si>
    <t>All</t>
  </si>
  <si>
    <t xml:space="preserve"> </t>
  </si>
  <si>
    <t>Figure 1.3</t>
  </si>
  <si>
    <t>Cumulative eGFR distribution curves of NHANES 2001–2008 participants, by method used to estimate GFR</t>
  </si>
  <si>
    <t>eGFR</t>
  </si>
  <si>
    <t>CKD MDRD</t>
  </si>
  <si>
    <t/>
  </si>
  <si>
    <t>Table 1.b</t>
  </si>
  <si>
    <t>1999-2004</t>
  </si>
  <si>
    <t>2005–2008</t>
  </si>
  <si>
    <t> MDRD</t>
  </si>
  <si>
    <t>CKD-EPI</t>
  </si>
  <si>
    <t>ACR</t>
  </si>
  <si>
    <t>&lt;60</t>
  </si>
  <si>
    <t>≥60</t>
  </si>
  <si>
    <t>&lt;30</t>
  </si>
  <si>
    <t>≥30</t>
  </si>
  <si>
    <t>Hypertension, by current hypertensive status (1)</t>
  </si>
  <si>
    <t>Non-hypertensive status</t>
  </si>
  <si>
    <t>Hypertensive (measured/treated)</t>
  </si>
  <si>
    <t>Control of hypertension among hypertensive patients (2)</t>
  </si>
  <si>
    <t>Unaware</t>
  </si>
  <si>
    <t>Aware, not treated</t>
  </si>
  <si>
    <t>Aware, treated, uncontrolled</t>
  </si>
  <si>
    <t>Aware, treated, controlled</t>
  </si>
  <si>
    <t>Hypercholesterolemia (LDL): LDL cholesterol (3)</t>
  </si>
  <si>
    <t>Within ATP-III target LDL range</t>
  </si>
  <si>
    <t>Hyperlipidemic (measured or treated)</t>
  </si>
  <si>
    <t>Control of hypercholesterolemia (LDL) among patients with hypercholesterolemia (LDL)4</t>
  </si>
  <si>
    <t>HDL cholesterol in ATP III target range (5)</t>
  </si>
  <si>
    <t>HDL &lt;40 mg/dl (ATP III target)</t>
  </si>
  <si>
    <t>HDL 40 mg/dl or higher (at/above ATP III target)</t>
  </si>
  <si>
    <t>Total cholesterol (6)</t>
  </si>
  <si>
    <t>&lt;200 (desirable)</t>
  </si>
  <si>
    <t>200–239 (borderline high)</t>
  </si>
  <si>
    <t>240+ (high)</t>
  </si>
  <si>
    <t>Control of diabetes among diabetic patients (7)</t>
  </si>
  <si>
    <t>Glycohemoglobin &lt;7% (controlled)</t>
  </si>
  <si>
    <t>Glycohemoglobin 7% or higher (uncontrolled)</t>
  </si>
  <si>
    <t>Figure 2.1</t>
  </si>
  <si>
    <t>Distribution of period prevalent general Medicare (age 65 &amp; older) &amp; MarketScan (age 50–64) patients with coded diabetes, CKD, CHF, &amp; CVA, 2009</t>
  </si>
  <si>
    <t>Populations</t>
  </si>
  <si>
    <t>Medicare</t>
  </si>
  <si>
    <t>MarketScan</t>
  </si>
  <si>
    <t>5% sample</t>
  </si>
  <si>
    <t>*20 for estimate</t>
  </si>
  <si>
    <t>%</t>
  </si>
  <si>
    <t>ALL</t>
  </si>
  <si>
    <t>ALL CHF</t>
  </si>
  <si>
    <t>ALL DM</t>
  </si>
  <si>
    <t>ALL CKD</t>
  </si>
  <si>
    <t>ALL CVA (1)</t>
  </si>
  <si>
    <t>ALL CVA (2)</t>
  </si>
  <si>
    <t>DM / CHF</t>
  </si>
  <si>
    <t>DM /CKD</t>
  </si>
  <si>
    <t>CHF / CKD</t>
  </si>
  <si>
    <t>DM / CVA (2)</t>
  </si>
  <si>
    <t>CHF / CVA (2)</t>
  </si>
  <si>
    <t>CHF / DM / CVA (2)</t>
  </si>
  <si>
    <t>CKD / CVA (1)</t>
  </si>
  <si>
    <t>CKD / DM / CVA (1)</t>
  </si>
  <si>
    <t>CKD / CHF / CVA (1)</t>
  </si>
  <si>
    <t>DM /CHF / CKD</t>
  </si>
  <si>
    <t>DM / CHF / CKD / CVA (1)</t>
  </si>
  <si>
    <t>% of total</t>
  </si>
  <si>
    <t>exclusive categories</t>
  </si>
  <si>
    <t>population</t>
  </si>
  <si>
    <t>CVA(1) only</t>
  </si>
  <si>
    <t>- not possible -</t>
  </si>
  <si>
    <t>CVA(2) only</t>
  </si>
  <si>
    <t>CKD/CVA(1) only</t>
  </si>
  <si>
    <t>DM/CKD only</t>
  </si>
  <si>
    <t>DM/CHF only</t>
  </si>
  <si>
    <t>CHF/CKD only</t>
  </si>
  <si>
    <t>DM/CVA(2) only</t>
  </si>
  <si>
    <t>CHF/CVA(2) only</t>
  </si>
  <si>
    <t>CHF/CKD/DM only</t>
  </si>
  <si>
    <t>DM/CVA1/CKD only</t>
  </si>
  <si>
    <t>CHF/CVA1/CKD only</t>
  </si>
  <si>
    <t xml:space="preserve">CHF/DM/CVA2 </t>
  </si>
  <si>
    <t>DM/CHF/CKD/CVA(1)</t>
  </si>
  <si>
    <t>None</t>
  </si>
  <si>
    <t>CVA All</t>
  </si>
  <si>
    <t>Medicare (65+)</t>
  </si>
  <si>
    <t>MarketScan (50 -64)</t>
  </si>
  <si>
    <t>Mean age</t>
  </si>
  <si>
    <t>SD</t>
  </si>
  <si>
    <t>Table 2.b</t>
  </si>
  <si>
    <t>Prevalence (%) of recognized CKD, by dataset, year, &amp; age</t>
  </si>
  <si>
    <t>Marketscan</t>
  </si>
  <si>
    <t>Ingenix i3</t>
  </si>
  <si>
    <t>Prevalence</t>
  </si>
  <si>
    <t>20-44</t>
  </si>
  <si>
    <t>45-54</t>
  </si>
  <si>
    <t>55-64</t>
  </si>
  <si>
    <t>65-74</t>
  </si>
  <si>
    <t>75-74</t>
  </si>
  <si>
    <t>85+</t>
  </si>
  <si>
    <t>Age 1</t>
  </si>
  <si>
    <t>Age 2</t>
  </si>
  <si>
    <t>Age 3</t>
  </si>
  <si>
    <t>Figure 2.6</t>
  </si>
  <si>
    <t>Probability of microalbumin and creatinine testing in Medicare patients at risk for CKD, 2009</t>
  </si>
  <si>
    <t>Diabetes(no HTN)</t>
  </si>
  <si>
    <t>Hpertension (no DM)</t>
  </si>
  <si>
    <t>Microalbumin</t>
  </si>
  <si>
    <t>Creatinine</t>
  </si>
  <si>
    <t>Both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</si>
  <si>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</si>
  <si>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</si>
  <si>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</si>
  <si>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</si>
  <si>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</si>
  <si>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</si>
  <si>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</si>
  <si>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</si>
  <si>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</si>
  <si>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</si>
  <si>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Figure 2.10</t>
  </si>
  <si>
    <t>All primary care</t>
  </si>
  <si>
    <t>Cardiology</t>
  </si>
  <si>
    <t>Nephrology</t>
  </si>
  <si>
    <t xml:space="preserve">  </t>
  </si>
  <si>
    <t>Figure 2.14</t>
  </si>
  <si>
    <t>Medicare Part D and Marketscan CKD patients with at least one claim for an ACEI/ARB/renin inhibitor in the 12 months following the disease defining entry period, by CKD diagnosis code, 2008</t>
  </si>
  <si>
    <t>All CKD</t>
  </si>
  <si>
    <t>585.1-2</t>
  </si>
  <si>
    <t>585.4-5</t>
  </si>
  <si>
    <t>Unk/unspec</t>
  </si>
  <si>
    <t>Medicare Part D</t>
  </si>
  <si>
    <t>Diabetes</t>
  </si>
  <si>
    <t>Hypertension</t>
  </si>
  <si>
    <t>Figure 2.16</t>
  </si>
  <si>
    <t>Medicare Part D &amp; MarketScan CKD patients with at least one claim for a DHP calcium channel blocker in the 12 months following the disease-defining entry period, by CKD diagnosis code, 2008</t>
  </si>
  <si>
    <t>HTN</t>
  </si>
  <si>
    <t xml:space="preserve">Cardiovascular disease </t>
  </si>
  <si>
    <t>Figure 2.18</t>
  </si>
  <si>
    <t>CKD patients with at least one claim for a diuretic in the 12 months following the disease-defining entry period, by dataset &amp; CKD diagnosis code, 2008</t>
  </si>
  <si>
    <t>Potassium sparing diuretic</t>
  </si>
  <si>
    <t>Thiazide diuretic</t>
  </si>
  <si>
    <t>Loop diuretic</t>
  </si>
  <si>
    <t>Diuretic combination product</t>
  </si>
  <si>
    <t>Figure 3.1</t>
  </si>
  <si>
    <t>Unadjusted &amp; adjusted all-cause hospitalization rates in the Medicare &amp; MarketScan populations, by CKD status</t>
  </si>
  <si>
    <t>Medicare age 66+</t>
  </si>
  <si>
    <t>No adjustment</t>
  </si>
  <si>
    <t>Adjusted</t>
  </si>
  <si>
    <t>No CKD</t>
  </si>
  <si>
    <t>MarketScan age 50-64</t>
  </si>
  <si>
    <t>Figure 3.5</t>
  </si>
  <si>
    <t>Adjusted rates of hospitalization for cardiovascular disease, by dataset &amp; CKD diagnosis code, 2009</t>
  </si>
  <si>
    <t>Medicare (age 66+)</t>
  </si>
  <si>
    <t>MarketScan (age 50-64)</t>
  </si>
  <si>
    <t>Ingenix i3 (age 50-64)</t>
  </si>
  <si>
    <t>Figure 3.6</t>
  </si>
  <si>
    <t>Adjusted rates of hospitalization for infection, by dataset &amp; CKD diagnosis code, 2009</t>
  </si>
  <si>
    <t>Figure 3.9</t>
  </si>
  <si>
    <t>Unadjusted &amp; adjusted all-cause mortality rates in Medicare CKD &amp; non-CKD patients</t>
  </si>
  <si>
    <t>Unadjusted</t>
  </si>
  <si>
    <t>Figure 4.1</t>
  </si>
  <si>
    <t>Cardiovascular disease in patients with 
or without chronic kidney disease, 2009</t>
  </si>
  <si>
    <t>No CKD (N)</t>
  </si>
  <si>
    <t>CKD (N)</t>
  </si>
  <si>
    <t>All CVD patients</t>
  </si>
  <si>
    <t>AMI</t>
  </si>
  <si>
    <t>Stroke</t>
  </si>
  <si>
    <t>CHF and AMI</t>
  </si>
  <si>
    <t>CHF and Stroke</t>
  </si>
  <si>
    <t>AMI and Stroke</t>
  </si>
  <si>
    <t>CHF and AMI and Stroke</t>
  </si>
  <si>
    <t>Figure 4.7</t>
  </si>
  <si>
    <t>Prescription drug therapy in patients with CHF, by CKD status and race, 2008</t>
  </si>
  <si>
    <t>Non-CKD</t>
  </si>
  <si>
    <t>White</t>
  </si>
  <si>
    <t>Af Am</t>
  </si>
  <si>
    <t>Other</t>
  </si>
  <si>
    <t>ACEI/ARB</t>
  </si>
  <si>
    <t>Beta Blocker</t>
  </si>
  <si>
    <t>Digoxin</t>
  </si>
  <si>
    <t>Spironolactone</t>
  </si>
  <si>
    <t>Figure 4.11</t>
  </si>
  <si>
    <t>Percent of patients treated for CHF, 
by type of medication &amp; CKD status, 2008</t>
  </si>
  <si>
    <t>All CHF</t>
  </si>
  <si>
    <t>ACE-I/ARB</t>
  </si>
  <si>
    <t>Beta blocker</t>
  </si>
  <si>
    <t>ACE-I/ARB and beta blocker</t>
  </si>
  <si>
    <t>ACE-I/ARB and Digoxin</t>
  </si>
  <si>
    <t>Beta blocker and Digoxin</t>
  </si>
  <si>
    <t>ACE-I/ARB + Beta blocker + Digoxin</t>
  </si>
  <si>
    <t>Figure 5.1</t>
  </si>
  <si>
    <t>Sources of prescription drug coverage in Medicare enrollees, 2008</t>
  </si>
  <si>
    <t>Part D LIS</t>
  </si>
  <si>
    <t>Part D non-LIS</t>
  </si>
  <si>
    <t>Retiree drug subsidy</t>
  </si>
  <si>
    <t>Other creditable coverage</t>
  </si>
  <si>
    <t>No known coverage</t>
  </si>
  <si>
    <t>General Medicare</t>
  </si>
  <si>
    <t>CVD</t>
  </si>
  <si>
    <t>ESRD</t>
  </si>
  <si>
    <t>Figure 5.5</t>
  </si>
  <si>
    <t>Medicare Part D enrollees, by low income subsidy (LIS) status &amp; population, 2008</t>
  </si>
  <si>
    <t>LIS</t>
  </si>
  <si>
    <t>Non-LIS</t>
  </si>
  <si>
    <t>Dialysis</t>
  </si>
  <si>
    <t>Transplant</t>
  </si>
  <si>
    <t>Figure 5.13</t>
  </si>
  <si>
    <t>No LIS</t>
  </si>
  <si>
    <t xml:space="preserve">      </t>
  </si>
  <si>
    <t>Figure 5.16</t>
  </si>
  <si>
    <t>Cumulative percent of Part D non-LIS enrollees who reach the coverage gap, by CKD stage, 2008</t>
  </si>
  <si>
    <t>Unknown/unspecified</t>
  </si>
  <si>
    <t>Table 5.g</t>
  </si>
  <si>
    <t>Top 15 drugs used in general Medicare Part D enrollees with Stage 3–5 CKD, by frequency &amp; net cost, 2008</t>
  </si>
  <si>
    <t>By frequency</t>
  </si>
  <si>
    <t>Number of claims</t>
  </si>
  <si>
    <t>By cost</t>
  </si>
  <si>
    <t>Total cost ($)</t>
  </si>
  <si>
    <t xml:space="preserve">Furosemide </t>
  </si>
  <si>
    <t xml:space="preserve">Insulin </t>
  </si>
  <si>
    <t xml:space="preserve">Metoprolol </t>
  </si>
  <si>
    <t xml:space="preserve">Clopidogrel bisulfate </t>
  </si>
  <si>
    <t>Levothyroxine</t>
  </si>
  <si>
    <t>Atorvastatin</t>
  </si>
  <si>
    <t>Amlodipine</t>
  </si>
  <si>
    <t xml:space="preserve">Epoetin alfa </t>
  </si>
  <si>
    <t>Insulin</t>
  </si>
  <si>
    <t>Pioglitazone</t>
  </si>
  <si>
    <t xml:space="preserve">Lisinopril </t>
  </si>
  <si>
    <t>Esomeprazole</t>
  </si>
  <si>
    <t xml:space="preserve">Simvastatin </t>
  </si>
  <si>
    <t xml:space="preserve">Fluticasone/salmeterol </t>
  </si>
  <si>
    <t xml:space="preserve">Potassium chloride </t>
  </si>
  <si>
    <t>Donepezil</t>
  </si>
  <si>
    <t>Pantoprazole</t>
  </si>
  <si>
    <t xml:space="preserve">Atorvastatin </t>
  </si>
  <si>
    <t xml:space="preserve">Quetiapine </t>
  </si>
  <si>
    <t>Warfarin</t>
  </si>
  <si>
    <t xml:space="preserve">Lansoprazole </t>
  </si>
  <si>
    <t xml:space="preserve">Allopurinol </t>
  </si>
  <si>
    <t xml:space="preserve">Olanzapine </t>
  </si>
  <si>
    <t xml:space="preserve">Omeprazole </t>
  </si>
  <si>
    <t xml:space="preserve">Valsartan </t>
  </si>
  <si>
    <t xml:space="preserve">Carvedilol </t>
  </si>
  <si>
    <t xml:space="preserve">Tamsulosin </t>
  </si>
  <si>
    <t xml:space="preserve">Atenolol </t>
  </si>
  <si>
    <t>Figure 6.1</t>
  </si>
  <si>
    <t>U.S. Medicare</t>
  </si>
  <si>
    <t>Costs (US $)</t>
  </si>
  <si>
    <t>year</t>
  </si>
  <si>
    <t>within year</t>
  </si>
  <si>
    <t>DM / CKD</t>
  </si>
  <si>
    <t>CKD / CHF</t>
  </si>
  <si>
    <t>DM/CKD  only</t>
  </si>
  <si>
    <t>CKD/CHF  only</t>
  </si>
  <si>
    <t>DM/CKD/CHF</t>
  </si>
  <si>
    <t>Age</t>
  </si>
  <si>
    <t>Mean</t>
  </si>
  <si>
    <t>Figure 6.5</t>
  </si>
  <si>
    <t>Overall expenditures for CKD in the Medicare population</t>
  </si>
  <si>
    <t>(billions)</t>
  </si>
  <si>
    <t>Medicare dollars</t>
  </si>
  <si>
    <t>CKD dollars</t>
  </si>
  <si>
    <t>CKD % of program</t>
  </si>
  <si>
    <t>Figure 6.7</t>
  </si>
  <si>
    <t>Overall expenditures for CKD &amp; congestive heart failure in the Medicare population</t>
  </si>
  <si>
    <t>CKD+CHF dollars</t>
  </si>
  <si>
    <t>Awareness, treatment, &amp; control of hypertension, hypercholesterolemia, HDL &amp; total cholesterol, &amp; diabetes, by ACR, eGFR, &amp; method used to estimate GFR (percent of NHANES participants)</t>
  </si>
  <si>
    <t>Cumulative probability of a physician visit at month 12 after CKD diagnosis in 2008, by dataset &amp; physician specialty</t>
  </si>
  <si>
    <t>Per person per year Part D costs for enrollees, by low income subsidy (LIS) status, 2008</t>
  </si>
  <si>
    <t>Point prevalent distribution &amp; annual costs of Medicare (fee-for-service) patients, age 65 &amp; older, with diagnosed diabetes, CHF, &amp; CKD, 2009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</si>
</sst>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0.0000"/>
    <numFmt numFmtId="168" formatCode="0.000"/>
    <numFmt numFmtId="169" formatCode="0.0%"/>
  </numFmts>
  <fonts count="18">
    <font>
      <sz val="10"/>
      <name val="AGaramond"/>
    </font>
    <font>
      <sz val="9"/>
      <color rgb="FFFF0000"/>
      <name val="Trebuchet MS"/>
      <family val="2"/>
    </font>
    <font>
      <sz val="10"/>
      <name val="AGaramond"/>
    </font>
    <font>
      <sz val="9"/>
      <name val="Trebuchet MS"/>
      <family val="2"/>
    </font>
    <font>
      <i/>
      <sz val="9"/>
      <name val="Trebuchet MS"/>
      <family val="2"/>
    </font>
    <font>
      <sz val="10"/>
      <name val="AGaramond"/>
      <family val="1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9"/>
      <color indexed="10"/>
      <name val="Trebuchet MS"/>
      <family val="2"/>
    </font>
    <font>
      <b/>
      <sz val="9"/>
      <name val="Trebuchet MS"/>
      <family val="2"/>
    </font>
    <font>
      <sz val="9"/>
      <color rgb="FF0070C0"/>
      <name val="Trebuchet MS"/>
      <family val="2"/>
    </font>
    <font>
      <sz val="9"/>
      <color indexed="12"/>
      <name val="Trebuchet MS"/>
      <family val="2"/>
    </font>
    <font>
      <sz val="11"/>
      <color theme="1"/>
      <name val="Calibri"/>
      <family val="2"/>
      <scheme val="minor"/>
    </font>
    <font>
      <b/>
      <sz val="9"/>
      <color rgb="FFFF0000"/>
      <name val="Trebuchet MS"/>
      <family val="2"/>
    </font>
    <font>
      <sz val="9"/>
      <color theme="8" tint="-0.249977111117893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1">
      <alignment horizontal="right"/>
    </xf>
    <xf numFmtId="0" fontId="6" fillId="0" borderId="2">
      <alignment horizontal="left"/>
    </xf>
    <xf numFmtId="0" fontId="6" fillId="0" borderId="3">
      <alignment horizontal="right"/>
    </xf>
    <xf numFmtId="0" fontId="6" fillId="0" borderId="0">
      <alignment horizontal="left"/>
    </xf>
    <xf numFmtId="3" fontId="7" fillId="0" borderId="0">
      <alignment horizontal="right"/>
    </xf>
    <xf numFmtId="165" fontId="7" fillId="0" borderId="0">
      <alignment horizontal="right"/>
    </xf>
    <xf numFmtId="4" fontId="7" fillId="0" borderId="0">
      <alignment horizontal="right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3" fontId="2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2">
    <xf numFmtId="0" fontId="0" fillId="0" borderId="0" xfId="0"/>
    <xf numFmtId="164" fontId="3" fillId="0" borderId="0" xfId="0" applyNumberFormat="1" applyFont="1"/>
    <xf numFmtId="164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5" fillId="0" borderId="0" xfId="0" applyNumberFormat="1" applyFont="1"/>
    <xf numFmtId="49" fontId="3" fillId="0" borderId="0" xfId="2" applyNumberFormat="1" applyFont="1" applyAlignment="1">
      <alignment horizontal="left"/>
    </xf>
    <xf numFmtId="49" fontId="3" fillId="0" borderId="0" xfId="2" applyNumberFormat="1" applyFont="1" applyAlignment="1">
      <alignment horizontal="right"/>
    </xf>
    <xf numFmtId="49" fontId="1" fillId="0" borderId="0" xfId="2" applyNumberFormat="1" applyFont="1" applyAlignment="1">
      <alignment horizontal="right"/>
    </xf>
    <xf numFmtId="0" fontId="3" fillId="0" borderId="0" xfId="0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right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2" fontId="3" fillId="0" borderId="0" xfId="2" applyNumberFormat="1" applyFont="1" applyFill="1" applyBorder="1" applyAlignment="1"/>
    <xf numFmtId="0" fontId="3" fillId="0" borderId="0" xfId="2" applyFont="1" applyAlignment="1"/>
    <xf numFmtId="1" fontId="3" fillId="0" borderId="0" xfId="2" applyNumberFormat="1" applyFont="1" applyAlignment="1">
      <alignment horizontal="center"/>
    </xf>
    <xf numFmtId="2" fontId="3" fillId="0" borderId="0" xfId="2" applyNumberFormat="1" applyFont="1" applyAlignment="1"/>
    <xf numFmtId="0" fontId="3" fillId="0" borderId="0" xfId="0" applyFont="1" applyAlignment="1"/>
    <xf numFmtId="2" fontId="3" fillId="0" borderId="0" xfId="0" applyNumberFormat="1" applyFont="1" applyAlignment="1"/>
    <xf numFmtId="164" fontId="3" fillId="0" borderId="0" xfId="2" applyNumberFormat="1" applyFont="1" applyAlignment="1"/>
    <xf numFmtId="164" fontId="3" fillId="0" borderId="0" xfId="0" applyNumberFormat="1" applyFont="1" applyAlignment="1"/>
    <xf numFmtId="1" fontId="3" fillId="0" borderId="0" xfId="2" applyNumberFormat="1" applyFont="1" applyFill="1" applyBorder="1" applyAlignment="1">
      <alignment horizontal="center"/>
    </xf>
    <xf numFmtId="2" fontId="3" fillId="0" borderId="0" xfId="1" applyNumberFormat="1" applyFont="1" applyAlignment="1"/>
    <xf numFmtId="2" fontId="3" fillId="0" borderId="0" xfId="0" applyNumberFormat="1" applyFont="1" applyAlignment="1">
      <alignment horizontal="right"/>
    </xf>
    <xf numFmtId="2" fontId="3" fillId="0" borderId="0" xfId="2" applyNumberFormat="1" applyFont="1" applyAlignment="1">
      <alignment horizontal="right"/>
    </xf>
    <xf numFmtId="0" fontId="3" fillId="0" borderId="0" xfId="2" applyFont="1"/>
    <xf numFmtId="164" fontId="3" fillId="0" borderId="0" xfId="2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2" fontId="3" fillId="0" borderId="0" xfId="0" applyNumberFormat="1" applyFo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3" fontId="3" fillId="0" borderId="0" xfId="0" applyNumberFormat="1" applyFont="1" applyFill="1" applyBorder="1" applyAlignment="1">
      <alignment horizontal="right"/>
    </xf>
    <xf numFmtId="166" fontId="3" fillId="0" borderId="0" xfId="13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14" applyFont="1" applyAlignment="1">
      <alignment horizontal="left"/>
    </xf>
    <xf numFmtId="0" fontId="3" fillId="0" borderId="0" xfId="14" applyFont="1" applyFill="1" applyBorder="1" applyAlignment="1">
      <alignment horizontal="left"/>
    </xf>
    <xf numFmtId="0" fontId="3" fillId="0" borderId="0" xfId="13" applyNumberFormat="1" applyFont="1" applyFill="1" applyBorder="1" applyAlignment="1">
      <alignment horizontal="right"/>
    </xf>
    <xf numFmtId="166" fontId="3" fillId="0" borderId="0" xfId="13" quotePrefix="1" applyNumberFormat="1" applyFont="1" applyFill="1" applyBorder="1" applyAlignment="1">
      <alignment horizontal="right"/>
    </xf>
    <xf numFmtId="166" fontId="3" fillId="0" borderId="0" xfId="13" quotePrefix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Fill="1" applyBorder="1"/>
    <xf numFmtId="166" fontId="3" fillId="0" borderId="0" xfId="0" applyNumberFormat="1" applyFont="1" applyAlignment="1">
      <alignment horizontal="left"/>
    </xf>
    <xf numFmtId="49" fontId="3" fillId="0" borderId="0" xfId="14" applyNumberFormat="1" applyFont="1" applyAlignment="1">
      <alignment horizontal="left"/>
    </xf>
    <xf numFmtId="166" fontId="3" fillId="0" borderId="0" xfId="0" applyNumberFormat="1" applyFont="1"/>
    <xf numFmtId="49" fontId="3" fillId="0" borderId="0" xfId="14" applyNumberFormat="1" applyFont="1" applyFill="1" applyBorder="1" applyAlignment="1">
      <alignment horizontal="left"/>
    </xf>
    <xf numFmtId="0" fontId="3" fillId="0" borderId="0" xfId="0" applyNumberFormat="1" applyFont="1"/>
    <xf numFmtId="166" fontId="3" fillId="0" borderId="0" xfId="13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67" fontId="3" fillId="0" borderId="0" xfId="0" applyNumberFormat="1" applyFont="1" applyAlignment="1">
      <alignment horizontal="right"/>
    </xf>
    <xf numFmtId="2" fontId="3" fillId="0" borderId="0" xfId="0" applyNumberFormat="1" applyFont="1" applyFill="1" applyBorder="1"/>
    <xf numFmtId="2" fontId="3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left"/>
    </xf>
    <xf numFmtId="3" fontId="3" fillId="0" borderId="0" xfId="0" applyNumberFormat="1" applyFont="1"/>
    <xf numFmtId="0" fontId="11" fillId="0" borderId="0" xfId="0" applyFont="1" applyAlignment="1">
      <alignment horizontal="left"/>
    </xf>
    <xf numFmtId="20" fontId="3" fillId="0" borderId="0" xfId="0" applyNumberFormat="1" applyFont="1"/>
    <xf numFmtId="0" fontId="12" fillId="0" borderId="0" xfId="0" applyFont="1"/>
    <xf numFmtId="0" fontId="3" fillId="0" borderId="0" xfId="0" applyFont="1" applyFill="1" applyAlignment="1">
      <alignment horizontal="right"/>
    </xf>
    <xf numFmtId="168" fontId="3" fillId="0" borderId="0" xfId="0" applyNumberFormat="1" applyFont="1"/>
    <xf numFmtId="0" fontId="3" fillId="0" borderId="0" xfId="0" applyFont="1" applyFill="1"/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/>
    <xf numFmtId="2" fontId="3" fillId="0" borderId="0" xfId="0" applyNumberFormat="1" applyFont="1" applyFill="1" applyAlignment="1">
      <alignment horizontal="left"/>
    </xf>
    <xf numFmtId="1" fontId="3" fillId="0" borderId="0" xfId="0" applyNumberFormat="1" applyFont="1" applyFill="1"/>
    <xf numFmtId="0" fontId="13" fillId="0" borderId="0" xfId="0" applyFont="1" applyAlignment="1">
      <alignment horizontal="left"/>
    </xf>
    <xf numFmtId="165" fontId="13" fillId="0" borderId="0" xfId="0" applyNumberFormat="1" applyFont="1"/>
    <xf numFmtId="168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16" fontId="3" fillId="0" borderId="0" xfId="0" applyNumberFormat="1" applyFont="1"/>
    <xf numFmtId="16" fontId="3" fillId="0" borderId="0" xfId="0" applyNumberFormat="1" applyFont="1" applyAlignment="1">
      <alignment horizontal="right"/>
    </xf>
    <xf numFmtId="0" fontId="14" fillId="0" borderId="0" xfId="0" applyFont="1"/>
    <xf numFmtId="164" fontId="14" fillId="0" borderId="0" xfId="0" applyNumberFormat="1" applyFont="1"/>
    <xf numFmtId="2" fontId="14" fillId="0" borderId="0" xfId="0" applyNumberFormat="1" applyFont="1"/>
    <xf numFmtId="164" fontId="3" fillId="0" borderId="0" xfId="15" applyNumberFormat="1" applyFont="1"/>
    <xf numFmtId="164" fontId="3" fillId="0" borderId="0" xfId="16" applyNumberFormat="1" applyFont="1"/>
    <xf numFmtId="1" fontId="3" fillId="0" borderId="0" xfId="0" applyNumberFormat="1" applyFont="1" applyAlignment="1">
      <alignment horizontal="left"/>
    </xf>
    <xf numFmtId="164" fontId="14" fillId="0" borderId="0" xfId="0" applyNumberFormat="1" applyFont="1" applyFill="1" applyBorder="1"/>
    <xf numFmtId="164" fontId="14" fillId="0" borderId="0" xfId="0" applyNumberFormat="1" applyFont="1" applyBorder="1"/>
    <xf numFmtId="166" fontId="3" fillId="0" borderId="0" xfId="1" applyNumberFormat="1" applyFont="1"/>
    <xf numFmtId="169" fontId="3" fillId="0" borderId="0" xfId="20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69" fontId="3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49" fontId="3" fillId="0" borderId="0" xfId="0" applyNumberFormat="1" applyFon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166" fontId="3" fillId="0" borderId="0" xfId="1" applyNumberFormat="1" applyFont="1" applyFill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0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0" fontId="4" fillId="0" borderId="0" xfId="0" applyFont="1" applyAlignment="1">
      <alignment horizontal="left"/>
    </xf>
    <xf numFmtId="0" fontId="16" fillId="0" borderId="0" xfId="0" applyFont="1"/>
    <xf numFmtId="166" fontId="3" fillId="0" borderId="0" xfId="13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164" fontId="17" fillId="0" borderId="0" xfId="0" quotePrefix="1" applyNumberFormat="1" applyFont="1" applyFill="1" applyBorder="1" applyAlignment="1">
      <alignment horizontal="right"/>
    </xf>
    <xf numFmtId="166" fontId="3" fillId="0" borderId="0" xfId="13" applyNumberFormat="1" applyFont="1" applyFill="1" applyAlignment="1">
      <alignment horizontal="right"/>
    </xf>
    <xf numFmtId="166" fontId="3" fillId="0" borderId="0" xfId="13" applyNumberFormat="1" applyFont="1" applyAlignment="1">
      <alignment horizontal="left"/>
    </xf>
    <xf numFmtId="164" fontId="3" fillId="0" borderId="0" xfId="13" applyNumberFormat="1" applyFont="1" applyAlignment="1">
      <alignment horizontal="center"/>
    </xf>
    <xf numFmtId="49" fontId="3" fillId="0" borderId="0" xfId="13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1">
    <cellStyle name="column heading border A&amp;B" xfId="3"/>
    <cellStyle name="column heading border above" xfId="4"/>
    <cellStyle name="column heading border below" xfId="5"/>
    <cellStyle name="column heading no border &amp; short title" xfId="6"/>
    <cellStyle name="Comma" xfId="1" builtinId="3"/>
    <cellStyle name="comma 0 decimal" xfId="7"/>
    <cellStyle name="comma 1 decimal" xfId="8"/>
    <cellStyle name="Comma 2" xfId="13"/>
    <cellStyle name="comma 2 decimal" xfId="9"/>
    <cellStyle name="Comma 3" xfId="17"/>
    <cellStyle name="Comma 4" xfId="18"/>
    <cellStyle name="Comma 5" xfId="19"/>
    <cellStyle name="Normal" xfId="0" builtinId="0"/>
    <cellStyle name="Normal 2" xfId="14"/>
    <cellStyle name="Normal 3" xfId="16"/>
    <cellStyle name="Normal 4" xfId="15"/>
    <cellStyle name="Normal_01 CKD 07" xfId="2"/>
    <cellStyle name="Percent 2" xfId="20"/>
    <cellStyle name="title 1" xfId="10"/>
    <cellStyle name="title 2" xfId="11"/>
    <cellStyle name="title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416666666666671"/>
          <c:y val="0"/>
          <c:w val="0.70000000000000029"/>
          <c:h val="0"/>
        </c:manualLayout>
      </c:layout>
      <c:barChart>
        <c:barDir val="col"/>
        <c:grouping val="clustered"/>
        <c:ser>
          <c:idx val="0"/>
          <c:order val="0"/>
          <c:tx>
            <c:strRef>
              <c:f>'3.1'!$B$7</c:f>
              <c:strCache>
                <c:ptCount val="1"/>
                <c:pt idx="0">
                  <c:v>No CKD</c:v>
                </c:pt>
              </c:strCache>
            </c:strRef>
          </c:tx>
          <c:cat>
            <c:numRef>
              <c:f>'3.1'!$A$8:$A$10</c:f>
              <c:numCache>
                <c:formatCode>General</c:formatCode>
                <c:ptCount val="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</c:numCache>
            </c:numRef>
          </c:cat>
          <c:val>
            <c:numRef>
              <c:f>'3.1'!$B$16:$B$18</c:f>
              <c:numCache>
                <c:formatCode>#,##0</c:formatCode>
                <c:ptCount val="3"/>
                <c:pt idx="0">
                  <c:v>99.965869999999995</c:v>
                </c:pt>
                <c:pt idx="1">
                  <c:v>96.528000000000006</c:v>
                </c:pt>
                <c:pt idx="2">
                  <c:v>92.111580000000004</c:v>
                </c:pt>
              </c:numCache>
            </c:numRef>
          </c:val>
        </c:ser>
        <c:ser>
          <c:idx val="1"/>
          <c:order val="1"/>
          <c:tx>
            <c:strRef>
              <c:f>'3.1'!$C$7</c:f>
              <c:strCache>
                <c:ptCount val="1"/>
                <c:pt idx="0">
                  <c:v>CKD</c:v>
                </c:pt>
              </c:strCache>
            </c:strRef>
          </c:tx>
          <c:cat>
            <c:numRef>
              <c:f>'3.1'!$A$8:$A$10</c:f>
              <c:numCache>
                <c:formatCode>General</c:formatCode>
                <c:ptCount val="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</c:numCache>
            </c:numRef>
          </c:cat>
          <c:val>
            <c:numRef>
              <c:f>'3.1'!$C$16:$C$18</c:f>
              <c:numCache>
                <c:formatCode>#,##0</c:formatCode>
                <c:ptCount val="3"/>
                <c:pt idx="0">
                  <c:v>519.03976999999998</c:v>
                </c:pt>
                <c:pt idx="1">
                  <c:v>496.67374999999998</c:v>
                </c:pt>
                <c:pt idx="2">
                  <c:v>458.35656</c:v>
                </c:pt>
              </c:numCache>
            </c:numRef>
          </c:val>
        </c:ser>
        <c:axId val="150106880"/>
        <c:axId val="150108416"/>
      </c:barChart>
      <c:catAx>
        <c:axId val="1501068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108416"/>
        <c:crosses val="autoZero"/>
        <c:auto val="1"/>
        <c:lblAlgn val="ctr"/>
        <c:lblOffset val="100"/>
      </c:catAx>
      <c:valAx>
        <c:axId val="150108416"/>
        <c:scaling>
          <c:orientation val="minMax"/>
          <c:max val="1000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1068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416666666666671"/>
          <c:y val="0"/>
          <c:w val="0.70000000000000029"/>
          <c:h val="0"/>
        </c:manualLayout>
      </c:layout>
      <c:barChart>
        <c:barDir val="col"/>
        <c:grouping val="clustered"/>
        <c:ser>
          <c:idx val="0"/>
          <c:order val="0"/>
          <c:tx>
            <c:strRef>
              <c:f>'3.1'!$B$7</c:f>
              <c:strCache>
                <c:ptCount val="1"/>
                <c:pt idx="0">
                  <c:v>No CKD</c:v>
                </c:pt>
              </c:strCache>
            </c:strRef>
          </c:tx>
          <c:cat>
            <c:numRef>
              <c:f>'3.1'!$A$8:$A$10</c:f>
              <c:numCache>
                <c:formatCode>General</c:formatCode>
                <c:ptCount val="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</c:numCache>
            </c:numRef>
          </c:cat>
          <c:val>
            <c:numRef>
              <c:f>'3.1'!$D$16:$D$18</c:f>
              <c:numCache>
                <c:formatCode>#,##0</c:formatCode>
                <c:ptCount val="3"/>
                <c:pt idx="0">
                  <c:v>270.73</c:v>
                </c:pt>
                <c:pt idx="1">
                  <c:v>254.32900000000001</c:v>
                </c:pt>
                <c:pt idx="2">
                  <c:v>245.94300000000001</c:v>
                </c:pt>
              </c:numCache>
            </c:numRef>
          </c:val>
        </c:ser>
        <c:ser>
          <c:idx val="1"/>
          <c:order val="1"/>
          <c:tx>
            <c:strRef>
              <c:f>'3.1'!$C$7</c:f>
              <c:strCache>
                <c:ptCount val="1"/>
                <c:pt idx="0">
                  <c:v>CKD</c:v>
                </c:pt>
              </c:strCache>
            </c:strRef>
          </c:tx>
          <c:cat>
            <c:numRef>
              <c:f>'3.1'!$A$8:$A$10</c:f>
              <c:numCache>
                <c:formatCode>General</c:formatCode>
                <c:ptCount val="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</c:numCache>
            </c:numRef>
          </c:cat>
          <c:val>
            <c:numRef>
              <c:f>'3.1'!$E$16:$E$18</c:f>
              <c:numCache>
                <c:formatCode>#,##0</c:formatCode>
                <c:ptCount val="3"/>
                <c:pt idx="0">
                  <c:v>369.57499999999999</c:v>
                </c:pt>
                <c:pt idx="1">
                  <c:v>346.47800000000001</c:v>
                </c:pt>
                <c:pt idx="2">
                  <c:v>326.59199999999998</c:v>
                </c:pt>
              </c:numCache>
            </c:numRef>
          </c:val>
        </c:ser>
        <c:axId val="150129664"/>
        <c:axId val="150930176"/>
      </c:barChart>
      <c:catAx>
        <c:axId val="1501296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930176"/>
        <c:crosses val="autoZero"/>
        <c:auto val="1"/>
        <c:lblAlgn val="ctr"/>
        <c:lblOffset val="100"/>
      </c:catAx>
      <c:valAx>
        <c:axId val="150930176"/>
        <c:scaling>
          <c:orientation val="minMax"/>
          <c:max val="1000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12966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770589764673304"/>
          <c:y val="0.11255458838350746"/>
          <c:w val="0.66666807585074261"/>
          <c:h val="0.69264362082158526"/>
        </c:manualLayout>
      </c:layout>
      <c:lineChart>
        <c:grouping val="standard"/>
        <c:ser>
          <c:idx val="0"/>
          <c:order val="0"/>
          <c:tx>
            <c:strRef>
              <c:f>'3.1'!#REF!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'5.1'!$A$9:$A$22</c:f>
              <c:strCache>
                <c:ptCount val="3"/>
                <c:pt idx="0">
                  <c:v>DM</c:v>
                </c:pt>
                <c:pt idx="1">
                  <c:v>CKD</c:v>
                </c:pt>
                <c:pt idx="2">
                  <c:v>ESRD</c:v>
                </c:pt>
              </c:strCache>
            </c:strRef>
          </c:cat>
          <c:val>
            <c:numRef>
              <c:f>'3.1'!#REF!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'5.1'!$A$9:$A$22</c:f>
              <c:strCache>
                <c:ptCount val="3"/>
                <c:pt idx="0">
                  <c:v>DM</c:v>
                </c:pt>
                <c:pt idx="1">
                  <c:v>CKD</c:v>
                </c:pt>
                <c:pt idx="2">
                  <c:v>ESRD</c:v>
                </c:pt>
              </c:strCache>
            </c:strRef>
          </c:cat>
          <c:val>
            <c:numRef>
              <c:f>'3.1'!#REF!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'5.1'!$A$9:$A$22</c:f>
              <c:strCache>
                <c:ptCount val="3"/>
                <c:pt idx="0">
                  <c:v>DM</c:v>
                </c:pt>
                <c:pt idx="1">
                  <c:v>CKD</c:v>
                </c:pt>
                <c:pt idx="2">
                  <c:v>ESRD</c:v>
                </c:pt>
              </c:strCache>
            </c:strRef>
          </c:cat>
          <c:val>
            <c:numRef>
              <c:f>'3.1'!#REF!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'5.1'!$A$9:$A$22</c:f>
              <c:strCache>
                <c:ptCount val="3"/>
                <c:pt idx="0">
                  <c:v>DM</c:v>
                </c:pt>
                <c:pt idx="1">
                  <c:v>CKD</c:v>
                </c:pt>
                <c:pt idx="2">
                  <c:v>ESRD</c:v>
                </c:pt>
              </c:strCache>
            </c:strRef>
          </c:cat>
          <c:val>
            <c:numRef>
              <c:f>'3.1'!#REF!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4"/>
          <c:order val="4"/>
          <c:tx>
            <c:strRef>
              <c:f>'3.1'!#REF!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'5.1'!$A$9:$A$22</c:f>
              <c:strCache>
                <c:ptCount val="3"/>
                <c:pt idx="0">
                  <c:v>DM</c:v>
                </c:pt>
                <c:pt idx="1">
                  <c:v>CKD</c:v>
                </c:pt>
                <c:pt idx="2">
                  <c:v>ESRD</c:v>
                </c:pt>
              </c:strCache>
            </c:strRef>
          </c:cat>
          <c:val>
            <c:numRef>
              <c:f>'3.1'!#REF!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5"/>
          <c:order val="5"/>
          <c:tx>
            <c:strRef>
              <c:f>'3.1'!#REF!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'5.1'!$A$9:$A$22</c:f>
              <c:strCache>
                <c:ptCount val="3"/>
                <c:pt idx="0">
                  <c:v>DM</c:v>
                </c:pt>
                <c:pt idx="1">
                  <c:v>CKD</c:v>
                </c:pt>
                <c:pt idx="2">
                  <c:v>ESRD</c:v>
                </c:pt>
              </c:strCache>
            </c:strRef>
          </c:cat>
          <c:val>
            <c:numRef>
              <c:f>'3.1'!#REF!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marker val="1"/>
        <c:axId val="151314816"/>
        <c:axId val="151316352"/>
      </c:lineChart>
      <c:catAx>
        <c:axId val="151314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316352"/>
        <c:crosses val="autoZero"/>
        <c:auto val="1"/>
        <c:lblAlgn val="ctr"/>
        <c:lblOffset val="100"/>
        <c:tickLblSkip val="1"/>
        <c:tickMarkSkip val="1"/>
      </c:catAx>
      <c:valAx>
        <c:axId val="151316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314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51267914528059"/>
          <c:y val="0.43723106833867986"/>
          <c:w val="0.16450265767069272"/>
          <c:h val="0.549785943423738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30</xdr:row>
      <xdr:rowOff>438150</xdr:rowOff>
    </xdr:from>
    <xdr:to>
      <xdr:col>5</xdr:col>
      <xdr:colOff>0</xdr:colOff>
      <xdr:row>30</xdr:row>
      <xdr:rowOff>3181350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30</xdr:row>
      <xdr:rowOff>457200</xdr:rowOff>
    </xdr:from>
    <xdr:to>
      <xdr:col>8</xdr:col>
      <xdr:colOff>209550</xdr:colOff>
      <xdr:row>30</xdr:row>
      <xdr:rowOff>3200400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0.12083</cdr:x>
      <cdr:y>0.01042</cdr:y>
    </cdr:from>
    <cdr:to>
      <cdr:x>0.32083</cdr:x>
      <cdr:y>0.34375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2450" y="28578"/>
          <a:ext cx="914400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Marketscan unadjusted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0.12083</cdr:x>
      <cdr:y>0.01042</cdr:y>
    </cdr:from>
    <cdr:to>
      <cdr:x>0.32083</cdr:x>
      <cdr:y>0.34375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2450" y="28578"/>
          <a:ext cx="914400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Marketscan adjusted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57</xdr:row>
      <xdr:rowOff>9525</xdr:rowOff>
    </xdr:from>
    <xdr:to>
      <xdr:col>6</xdr:col>
      <xdr:colOff>0</xdr:colOff>
      <xdr:row>70</xdr:row>
      <xdr:rowOff>104775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0.1888</cdr:x>
      <cdr:y>0.03909</cdr:y>
    </cdr:from>
    <cdr:to>
      <cdr:x>0.38329</cdr:x>
      <cdr:y>0.17336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700" y="85725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65+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showGridLines="0" tabSelected="1" workbookViewId="0"/>
  </sheetViews>
  <sheetFormatPr defaultRowHeight="15"/>
  <cols>
    <col min="1" max="1" width="11.5703125" style="1" customWidth="1"/>
    <col min="2" max="6" width="10.140625" style="1" customWidth="1"/>
    <col min="7" max="7" width="9.140625" style="1"/>
    <col min="8" max="8" width="11.140625" style="1" bestFit="1" customWidth="1"/>
    <col min="9" max="16384" width="9.140625" style="1"/>
  </cols>
  <sheetData>
    <row r="1" spans="1:13">
      <c r="A1" s="1" t="s">
        <v>0</v>
      </c>
    </row>
    <row r="2" spans="1:13" ht="17.25" customHeight="1">
      <c r="A2" s="1" t="s">
        <v>1</v>
      </c>
    </row>
    <row r="3" spans="1:13" ht="11.25" customHeight="1"/>
    <row r="4" spans="1:13" ht="11.25" customHeight="1"/>
    <row r="5" spans="1:13">
      <c r="B5" s="1" t="s">
        <v>2</v>
      </c>
    </row>
    <row r="6" spans="1:13">
      <c r="B6" s="1" t="s">
        <v>3</v>
      </c>
      <c r="E6" s="1" t="s">
        <v>4</v>
      </c>
      <c r="I6" s="1" t="s">
        <v>3</v>
      </c>
      <c r="L6" s="1" t="s">
        <v>4</v>
      </c>
    </row>
    <row r="7" spans="1:13">
      <c r="A7" s="2"/>
      <c r="B7" s="3" t="s">
        <v>5</v>
      </c>
      <c r="C7" s="3" t="s">
        <v>6</v>
      </c>
      <c r="D7" s="4"/>
      <c r="E7" s="3" t="s">
        <v>5</v>
      </c>
      <c r="F7" s="3" t="s">
        <v>6</v>
      </c>
      <c r="I7" s="3" t="s">
        <v>5</v>
      </c>
      <c r="J7" s="3" t="s">
        <v>6</v>
      </c>
      <c r="K7" s="4"/>
      <c r="L7" s="3" t="s">
        <v>5</v>
      </c>
      <c r="M7" s="3" t="s">
        <v>6</v>
      </c>
    </row>
    <row r="8" spans="1:13">
      <c r="A8" s="5" t="s">
        <v>7</v>
      </c>
      <c r="B8" s="3">
        <v>3.7</v>
      </c>
      <c r="C8" s="3">
        <v>4.3</v>
      </c>
      <c r="D8" s="3"/>
      <c r="E8" s="3">
        <v>3.8</v>
      </c>
      <c r="F8" s="3">
        <v>4.4000000000000004</v>
      </c>
      <c r="H8" s="1" t="s">
        <v>8</v>
      </c>
      <c r="I8" s="1">
        <f>B8+B11+B12+B14</f>
        <v>7.1</v>
      </c>
      <c r="J8" s="1">
        <f>C8+C11+C12+C14</f>
        <v>8.1</v>
      </c>
      <c r="L8" s="1">
        <f>E8+0.2+E12+E14</f>
        <v>7.1999999999999993</v>
      </c>
      <c r="M8" s="1">
        <f>F8+F11+F12+F14</f>
        <v>8.1</v>
      </c>
    </row>
    <row r="9" spans="1:13">
      <c r="A9" s="5" t="s">
        <v>9</v>
      </c>
      <c r="B9" s="3">
        <v>0.8</v>
      </c>
      <c r="C9" s="3">
        <v>0.9</v>
      </c>
      <c r="D9" s="3"/>
      <c r="E9" s="3">
        <v>0.8</v>
      </c>
      <c r="F9" s="3">
        <v>0.9</v>
      </c>
      <c r="H9" s="1" t="s">
        <v>10</v>
      </c>
      <c r="I9" s="1">
        <f>B9+B11+B13+B14</f>
        <v>2.3000000000000003</v>
      </c>
      <c r="J9" s="1">
        <f>C9+C11+C13+C14</f>
        <v>2.4</v>
      </c>
      <c r="L9" s="1">
        <f>E9+0.2+E13+E14</f>
        <v>2.4</v>
      </c>
      <c r="M9" s="1">
        <f>F9+F11+F13+F14</f>
        <v>2.4</v>
      </c>
    </row>
    <row r="10" spans="1:13">
      <c r="A10" s="5" t="s">
        <v>11</v>
      </c>
      <c r="B10" s="3">
        <v>11.7</v>
      </c>
      <c r="C10" s="3">
        <v>11</v>
      </c>
      <c r="D10" s="3"/>
      <c r="E10" s="3">
        <v>10.7</v>
      </c>
      <c r="F10" s="3">
        <v>10.5</v>
      </c>
      <c r="H10" s="1" t="s">
        <v>12</v>
      </c>
      <c r="I10" s="1">
        <f>B10+B12+B13+B14</f>
        <v>15.799999999999999</v>
      </c>
      <c r="J10" s="1">
        <f>C10+C12+C13+C14</f>
        <v>15.1</v>
      </c>
      <c r="L10" s="1">
        <f>E10+E12+E13+E14</f>
        <v>14.7</v>
      </c>
      <c r="M10" s="1">
        <f>F10+F12+F13+F14</f>
        <v>14.5</v>
      </c>
    </row>
    <row r="11" spans="1:13">
      <c r="A11" s="5" t="s">
        <v>13</v>
      </c>
      <c r="B11" s="3">
        <v>0.1</v>
      </c>
      <c r="C11" s="3">
        <v>0.3</v>
      </c>
      <c r="D11" s="3"/>
      <c r="E11" s="3" t="s">
        <v>14</v>
      </c>
      <c r="F11" s="3">
        <v>0.3</v>
      </c>
      <c r="H11" s="1" t="s">
        <v>13</v>
      </c>
      <c r="I11" s="1">
        <f>B11+B14</f>
        <v>0.7</v>
      </c>
      <c r="J11" s="1">
        <f>C11+C14</f>
        <v>0.89999999999999991</v>
      </c>
      <c r="L11" s="1">
        <f>0.2+E14</f>
        <v>0.8</v>
      </c>
      <c r="M11" s="1">
        <f>F11+F14</f>
        <v>0.89999999999999991</v>
      </c>
    </row>
    <row r="12" spans="1:13">
      <c r="A12" s="5" t="s">
        <v>15</v>
      </c>
      <c r="B12" s="3">
        <v>2.7</v>
      </c>
      <c r="C12" s="3">
        <v>2.9</v>
      </c>
      <c r="D12" s="3"/>
      <c r="E12" s="3">
        <v>2.6</v>
      </c>
      <c r="F12" s="3">
        <v>2.8</v>
      </c>
      <c r="H12" s="1" t="s">
        <v>15</v>
      </c>
      <c r="I12" s="1">
        <f>B12+B14</f>
        <v>3.3000000000000003</v>
      </c>
      <c r="J12" s="1">
        <f>C12+C14</f>
        <v>3.5</v>
      </c>
      <c r="L12" s="1">
        <f>E12+E14</f>
        <v>3.2</v>
      </c>
      <c r="M12" s="1">
        <f>F12+F14</f>
        <v>3.4</v>
      </c>
    </row>
    <row r="13" spans="1:13">
      <c r="A13" s="5" t="s">
        <v>16</v>
      </c>
      <c r="B13" s="3">
        <v>0.8</v>
      </c>
      <c r="C13" s="3">
        <v>0.6</v>
      </c>
      <c r="D13" s="3"/>
      <c r="E13" s="3">
        <v>0.8</v>
      </c>
      <c r="F13" s="3">
        <v>0.6</v>
      </c>
      <c r="H13" s="1" t="s">
        <v>16</v>
      </c>
      <c r="I13" s="1">
        <f>B13+B14</f>
        <v>1.4</v>
      </c>
      <c r="J13" s="1">
        <f>C13+C14</f>
        <v>1.2</v>
      </c>
      <c r="L13" s="1">
        <f>E13+E14</f>
        <v>1.4</v>
      </c>
      <c r="M13" s="1">
        <f>F13+F14</f>
        <v>1.2</v>
      </c>
    </row>
    <row r="14" spans="1:13">
      <c r="A14" s="1" t="s">
        <v>17</v>
      </c>
      <c r="B14" s="3">
        <v>0.6</v>
      </c>
      <c r="C14" s="3">
        <v>0.6</v>
      </c>
      <c r="D14" s="3"/>
      <c r="E14" s="3">
        <v>0.6</v>
      </c>
      <c r="F14" s="3">
        <v>0.6</v>
      </c>
      <c r="H14" s="1" t="s">
        <v>17</v>
      </c>
      <c r="I14" s="1">
        <f>B14</f>
        <v>0.6</v>
      </c>
      <c r="J14" s="1">
        <f>C14</f>
        <v>0.6</v>
      </c>
      <c r="L14" s="1">
        <f>E14</f>
        <v>0.6</v>
      </c>
      <c r="M14" s="1">
        <f>F14</f>
        <v>0.6</v>
      </c>
    </row>
    <row r="15" spans="1:13">
      <c r="A15" s="1" t="s">
        <v>18</v>
      </c>
      <c r="B15" s="3">
        <v>79.5</v>
      </c>
      <c r="C15" s="3">
        <v>79.400000000000006</v>
      </c>
      <c r="D15" s="3"/>
      <c r="E15" s="3">
        <v>80.5</v>
      </c>
      <c r="F15" s="3">
        <v>80</v>
      </c>
    </row>
    <row r="16" spans="1:13">
      <c r="A16" s="1" t="s">
        <v>19</v>
      </c>
      <c r="B16" s="3">
        <f>SUM(B8:B15)</f>
        <v>99.9</v>
      </c>
      <c r="C16" s="3" t="s">
        <v>20</v>
      </c>
      <c r="D16" s="3" t="s">
        <v>20</v>
      </c>
      <c r="E16" s="3" t="s">
        <v>20</v>
      </c>
      <c r="F16" s="3" t="s">
        <v>20</v>
      </c>
    </row>
    <row r="17" spans="1:6">
      <c r="C17" s="4"/>
      <c r="D17" s="4"/>
      <c r="E17" s="4"/>
      <c r="F17" s="4"/>
    </row>
    <row r="22" spans="1:6">
      <c r="B22" s="3"/>
      <c r="C22" s="3"/>
      <c r="D22" s="4"/>
      <c r="E22" s="3"/>
      <c r="F22" s="3"/>
    </row>
    <row r="26" spans="1:6">
      <c r="A26" s="5"/>
    </row>
    <row r="27" spans="1:6">
      <c r="A27" s="5"/>
    </row>
    <row r="28" spans="1:6">
      <c r="A28" s="5"/>
    </row>
    <row r="35" spans="6:6">
      <c r="F35" s="6"/>
    </row>
    <row r="36" spans="6:6">
      <c r="F36" s="6"/>
    </row>
    <row r="37" spans="6:6">
      <c r="F37" s="6"/>
    </row>
    <row r="38" spans="6:6">
      <c r="F38" s="6"/>
    </row>
    <row r="39" spans="6:6">
      <c r="F39" s="6"/>
    </row>
    <row r="40" spans="6:6">
      <c r="F40" s="6"/>
    </row>
    <row r="41" spans="6:6">
      <c r="F41" s="6"/>
    </row>
    <row r="42" spans="6:6">
      <c r="F42" s="6"/>
    </row>
    <row r="43" spans="6:6">
      <c r="F43" s="6"/>
    </row>
    <row r="44" spans="6:6">
      <c r="F44" s="6"/>
    </row>
    <row r="45" spans="6:6">
      <c r="F45" s="6"/>
    </row>
    <row r="46" spans="6:6">
      <c r="F46" s="6"/>
    </row>
    <row r="47" spans="6:6">
      <c r="F47" s="6"/>
    </row>
    <row r="48" spans="6:6">
      <c r="F48" s="6"/>
    </row>
    <row r="49" spans="6:6">
      <c r="F49" s="6"/>
    </row>
    <row r="50" spans="6:6">
      <c r="F50" s="6"/>
    </row>
    <row r="51" spans="6:6">
      <c r="F51" s="6"/>
    </row>
    <row r="52" spans="6:6">
      <c r="F52" s="6"/>
    </row>
    <row r="53" spans="6:6">
      <c r="F53" s="6"/>
    </row>
    <row r="54" spans="6:6">
      <c r="F54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9"/>
  <sheetViews>
    <sheetView showGridLines="0" workbookViewId="0"/>
  </sheetViews>
  <sheetFormatPr defaultRowHeight="15"/>
  <cols>
    <col min="1" max="1" width="27.5703125" style="5" customWidth="1"/>
    <col min="2" max="2" width="14" style="5" bestFit="1" customWidth="1"/>
    <col min="3" max="4" width="11.140625" style="13" customWidth="1"/>
    <col min="5" max="6" width="11.140625" style="47" customWidth="1"/>
    <col min="7" max="7" width="11.140625" style="13" customWidth="1"/>
    <col min="8" max="16384" width="9.140625" style="10"/>
  </cols>
  <sheetData>
    <row r="1" spans="1:7">
      <c r="A1" s="5" t="s">
        <v>155</v>
      </c>
    </row>
    <row r="2" spans="1:7">
      <c r="A2" s="5" t="s">
        <v>156</v>
      </c>
    </row>
    <row r="5" spans="1:7">
      <c r="C5" s="13" t="s">
        <v>144</v>
      </c>
      <c r="D5" s="13" t="s">
        <v>145</v>
      </c>
      <c r="E5" s="47">
        <v>585.29999999999995</v>
      </c>
      <c r="F5" s="47" t="s">
        <v>146</v>
      </c>
      <c r="G5" s="13" t="s">
        <v>147</v>
      </c>
    </row>
    <row r="6" spans="1:7">
      <c r="A6" s="5" t="s">
        <v>157</v>
      </c>
      <c r="B6" s="5" t="s">
        <v>148</v>
      </c>
      <c r="C6" s="3">
        <v>3.4</v>
      </c>
      <c r="D6" s="3">
        <v>4.2</v>
      </c>
      <c r="E6" s="41">
        <v>3.8</v>
      </c>
      <c r="F6" s="41">
        <v>2.2999999999999998</v>
      </c>
      <c r="G6" s="3">
        <v>3.4</v>
      </c>
    </row>
    <row r="7" spans="1:7">
      <c r="B7" s="62" t="s">
        <v>62</v>
      </c>
      <c r="C7" s="3">
        <v>4</v>
      </c>
      <c r="D7" s="3">
        <v>4.9000000000000004</v>
      </c>
      <c r="E7" s="41">
        <v>4.5999999999999996</v>
      </c>
      <c r="F7" s="41">
        <v>2</v>
      </c>
      <c r="G7" s="3">
        <v>3.9</v>
      </c>
    </row>
    <row r="8" spans="1:7">
      <c r="A8" s="5" t="s">
        <v>158</v>
      </c>
      <c r="B8" s="62" t="s">
        <v>148</v>
      </c>
      <c r="C8" s="3">
        <v>29.8</v>
      </c>
      <c r="D8" s="3">
        <v>33.299999999999997</v>
      </c>
      <c r="E8" s="41">
        <v>32.6</v>
      </c>
      <c r="F8" s="41">
        <v>25.3</v>
      </c>
      <c r="G8" s="3">
        <v>28.8</v>
      </c>
    </row>
    <row r="9" spans="1:7">
      <c r="B9" s="62" t="s">
        <v>62</v>
      </c>
      <c r="C9" s="3">
        <v>32.799999999999997</v>
      </c>
      <c r="D9" s="3">
        <v>36.5</v>
      </c>
      <c r="E9" s="41">
        <v>37.299999999999997</v>
      </c>
      <c r="F9" s="41">
        <v>28.6</v>
      </c>
      <c r="G9" s="3">
        <v>30.8</v>
      </c>
    </row>
    <row r="10" spans="1:7">
      <c r="A10" s="5" t="s">
        <v>159</v>
      </c>
      <c r="B10" s="62" t="s">
        <v>148</v>
      </c>
      <c r="C10" s="3">
        <v>46.1</v>
      </c>
      <c r="D10" s="3">
        <v>40.700000000000003</v>
      </c>
      <c r="E10" s="41">
        <v>48.8</v>
      </c>
      <c r="F10" s="41">
        <v>61.5</v>
      </c>
      <c r="G10" s="3">
        <v>41.9</v>
      </c>
    </row>
    <row r="11" spans="1:7">
      <c r="B11" s="62" t="s">
        <v>62</v>
      </c>
      <c r="C11" s="3">
        <v>24.7</v>
      </c>
      <c r="D11" s="3">
        <v>23.3</v>
      </c>
      <c r="E11" s="41">
        <v>35.6</v>
      </c>
      <c r="F11" s="41">
        <v>50.6</v>
      </c>
      <c r="G11" s="3">
        <v>17.100000000000001</v>
      </c>
    </row>
    <row r="12" spans="1:7">
      <c r="A12" s="5" t="s">
        <v>160</v>
      </c>
      <c r="B12" s="62" t="s">
        <v>148</v>
      </c>
      <c r="C12" s="25">
        <v>3.3</v>
      </c>
      <c r="D12" s="25">
        <v>4.0999999999999996</v>
      </c>
      <c r="E12" s="58">
        <v>3.6</v>
      </c>
      <c r="F12" s="58">
        <v>2.1</v>
      </c>
      <c r="G12" s="25">
        <v>3.3</v>
      </c>
    </row>
    <row r="13" spans="1:7">
      <c r="B13" s="62" t="s">
        <v>62</v>
      </c>
      <c r="C13" s="25">
        <v>3.7</v>
      </c>
      <c r="D13" s="25">
        <v>4.4000000000000004</v>
      </c>
      <c r="E13" s="58">
        <v>4.2</v>
      </c>
      <c r="F13" s="58">
        <v>1.7</v>
      </c>
      <c r="G13" s="25">
        <v>3.6</v>
      </c>
    </row>
    <row r="14" spans="1:7">
      <c r="B14" s="62"/>
      <c r="C14" s="25"/>
      <c r="D14" s="25"/>
      <c r="E14" s="58"/>
      <c r="F14" s="58"/>
      <c r="G14" s="25"/>
    </row>
    <row r="15" spans="1:7">
      <c r="B15" s="62"/>
      <c r="C15" s="25"/>
      <c r="D15" s="25"/>
      <c r="E15" s="58"/>
      <c r="F15" s="58"/>
      <c r="G15" s="25"/>
    </row>
    <row r="16" spans="1:7">
      <c r="B16" s="62"/>
      <c r="C16" s="25"/>
      <c r="D16" s="25"/>
      <c r="E16" s="58"/>
      <c r="F16" s="58"/>
      <c r="G16" s="25"/>
    </row>
    <row r="17" spans="2:8">
      <c r="B17" s="62"/>
      <c r="C17" s="25"/>
      <c r="D17" s="25"/>
      <c r="E17" s="58"/>
      <c r="F17" s="58"/>
      <c r="G17" s="25"/>
    </row>
    <row r="18" spans="2:8">
      <c r="B18" s="62"/>
      <c r="C18" s="25"/>
      <c r="D18" s="25"/>
      <c r="E18" s="58"/>
      <c r="F18" s="58"/>
      <c r="G18" s="25"/>
    </row>
    <row r="19" spans="2:8">
      <c r="B19" s="62"/>
      <c r="C19" s="25"/>
      <c r="D19" s="25"/>
      <c r="E19" s="58"/>
      <c r="F19" s="58"/>
      <c r="G19" s="25"/>
    </row>
    <row r="21" spans="2:8">
      <c r="H21" s="36"/>
    </row>
    <row r="22" spans="2:8">
      <c r="H22" s="36"/>
    </row>
    <row r="23" spans="2:8">
      <c r="H23" s="36"/>
    </row>
    <row r="24" spans="2:8">
      <c r="B24" s="63"/>
      <c r="C24" s="60"/>
      <c r="H24" s="36"/>
    </row>
    <row r="25" spans="2:8">
      <c r="B25" s="63"/>
      <c r="C25" s="60"/>
      <c r="H25" s="36"/>
    </row>
    <row r="26" spans="2:8">
      <c r="B26" s="63"/>
      <c r="C26" s="60"/>
      <c r="H26" s="36"/>
    </row>
    <row r="27" spans="2:8">
      <c r="B27" s="62"/>
      <c r="C27" s="25"/>
      <c r="D27" s="25"/>
      <c r="E27" s="58"/>
      <c r="F27" s="58"/>
      <c r="G27" s="25"/>
      <c r="H27" s="36"/>
    </row>
    <row r="28" spans="2:8">
      <c r="B28" s="62"/>
      <c r="C28" s="25"/>
      <c r="D28" s="25"/>
      <c r="E28" s="58"/>
      <c r="F28" s="58"/>
      <c r="G28" s="25"/>
      <c r="H28" s="36"/>
    </row>
    <row r="29" spans="2:8">
      <c r="B29" s="62"/>
      <c r="C29" s="25"/>
      <c r="D29" s="25"/>
      <c r="E29" s="58"/>
      <c r="F29" s="58"/>
      <c r="G29" s="25"/>
      <c r="H29" s="36"/>
    </row>
    <row r="30" spans="2:8">
      <c r="B30" s="62"/>
      <c r="C30" s="25"/>
      <c r="D30" s="25"/>
      <c r="E30" s="58"/>
      <c r="F30" s="58"/>
      <c r="G30" s="25"/>
      <c r="H30" s="36"/>
    </row>
    <row r="31" spans="2:8">
      <c r="B31" s="62"/>
      <c r="C31" s="25"/>
      <c r="D31" s="25"/>
      <c r="E31" s="58"/>
      <c r="F31" s="58"/>
      <c r="G31" s="25"/>
      <c r="H31" s="36"/>
    </row>
    <row r="32" spans="2:8">
      <c r="B32" s="62"/>
      <c r="C32" s="25"/>
      <c r="D32" s="25"/>
      <c r="E32" s="58"/>
      <c r="F32" s="58"/>
      <c r="G32" s="25"/>
      <c r="H32" s="36"/>
    </row>
    <row r="33" spans="2:8">
      <c r="B33" s="62"/>
      <c r="C33" s="25"/>
      <c r="D33" s="25"/>
      <c r="E33" s="58"/>
      <c r="F33" s="58"/>
      <c r="G33" s="25"/>
      <c r="H33" s="36"/>
    </row>
    <row r="34" spans="2:8">
      <c r="B34" s="62"/>
      <c r="C34" s="25"/>
      <c r="D34" s="25"/>
      <c r="E34" s="58"/>
      <c r="F34" s="58"/>
      <c r="G34" s="25"/>
      <c r="H34" s="36"/>
    </row>
    <row r="35" spans="2:8">
      <c r="B35" s="62"/>
      <c r="C35" s="25"/>
      <c r="D35" s="25"/>
      <c r="E35" s="58"/>
      <c r="F35" s="58"/>
      <c r="G35" s="25"/>
      <c r="H35" s="36"/>
    </row>
    <row r="36" spans="2:8">
      <c r="B36" s="62"/>
      <c r="C36" s="25"/>
      <c r="D36" s="25"/>
      <c r="E36" s="58"/>
      <c r="F36" s="58"/>
      <c r="G36" s="25"/>
      <c r="H36" s="36"/>
    </row>
    <row r="37" spans="2:8">
      <c r="B37" s="62"/>
      <c r="C37" s="25"/>
      <c r="D37" s="25"/>
      <c r="E37" s="58"/>
      <c r="F37" s="58"/>
      <c r="G37" s="25"/>
      <c r="H37" s="36"/>
    </row>
    <row r="38" spans="2:8">
      <c r="B38" s="62"/>
      <c r="C38" s="25"/>
      <c r="D38" s="25"/>
      <c r="E38" s="58"/>
      <c r="F38" s="58"/>
      <c r="G38" s="25"/>
      <c r="H38" s="36"/>
    </row>
    <row r="39" spans="2:8">
      <c r="B39" s="62"/>
      <c r="C39" s="25"/>
      <c r="D39" s="25"/>
      <c r="E39" s="58"/>
      <c r="F39" s="58"/>
      <c r="G39" s="25"/>
      <c r="H39" s="36"/>
    </row>
    <row r="40" spans="2:8">
      <c r="B40" s="62"/>
      <c r="C40" s="25"/>
      <c r="D40" s="25"/>
      <c r="E40" s="58"/>
      <c r="F40" s="58"/>
      <c r="G40" s="25"/>
      <c r="H40" s="36"/>
    </row>
    <row r="41" spans="2:8">
      <c r="B41" s="62"/>
      <c r="C41" s="25"/>
      <c r="D41" s="25"/>
      <c r="E41" s="58"/>
      <c r="F41" s="58"/>
      <c r="G41" s="25"/>
      <c r="H41" s="36"/>
    </row>
    <row r="42" spans="2:8">
      <c r="B42" s="62"/>
      <c r="C42" s="25"/>
      <c r="D42" s="25"/>
      <c r="E42" s="58"/>
      <c r="F42" s="58"/>
      <c r="G42" s="25"/>
      <c r="H42" s="36"/>
    </row>
    <row r="43" spans="2:8">
      <c r="B43" s="62"/>
      <c r="C43" s="25"/>
      <c r="D43" s="25"/>
      <c r="E43" s="58"/>
      <c r="F43" s="58"/>
      <c r="G43" s="25"/>
      <c r="H43" s="36"/>
    </row>
    <row r="44" spans="2:8">
      <c r="B44" s="62"/>
      <c r="C44" s="25"/>
      <c r="D44" s="25"/>
      <c r="E44" s="58"/>
      <c r="F44" s="58"/>
      <c r="G44" s="25"/>
      <c r="H44" s="36"/>
    </row>
    <row r="45" spans="2:8">
      <c r="B45" s="62"/>
      <c r="C45" s="25"/>
      <c r="D45" s="25"/>
      <c r="E45" s="58"/>
      <c r="F45" s="58"/>
      <c r="G45" s="25"/>
      <c r="H45" s="36"/>
    </row>
    <row r="46" spans="2:8">
      <c r="B46" s="62"/>
      <c r="C46" s="25"/>
      <c r="D46" s="25"/>
      <c r="E46" s="58"/>
      <c r="F46" s="58"/>
      <c r="G46" s="25"/>
      <c r="H46" s="36"/>
    </row>
    <row r="47" spans="2:8">
      <c r="B47" s="62"/>
      <c r="C47" s="25"/>
      <c r="D47" s="25"/>
      <c r="E47" s="58"/>
      <c r="F47" s="58"/>
      <c r="G47" s="25"/>
      <c r="H47" s="36"/>
    </row>
    <row r="48" spans="2:8">
      <c r="B48" s="62"/>
      <c r="C48" s="25"/>
      <c r="D48" s="25"/>
      <c r="E48" s="58"/>
      <c r="F48" s="58"/>
      <c r="G48" s="25"/>
      <c r="H48" s="36"/>
    </row>
    <row r="49" spans="2:8">
      <c r="B49" s="62"/>
      <c r="C49" s="25"/>
      <c r="D49" s="25"/>
      <c r="E49" s="58"/>
      <c r="F49" s="58"/>
      <c r="G49" s="25"/>
      <c r="H49" s="36"/>
    </row>
    <row r="50" spans="2:8">
      <c r="B50" s="62"/>
      <c r="C50" s="25"/>
      <c r="D50" s="25"/>
      <c r="E50" s="58"/>
      <c r="F50" s="58"/>
      <c r="G50" s="25"/>
      <c r="H50" s="36"/>
    </row>
    <row r="51" spans="2:8">
      <c r="B51" s="62"/>
      <c r="C51" s="25"/>
      <c r="D51" s="25"/>
      <c r="E51" s="58"/>
      <c r="F51" s="58"/>
      <c r="G51" s="25"/>
      <c r="H51" s="36"/>
    </row>
    <row r="52" spans="2:8">
      <c r="H52" s="36"/>
    </row>
    <row r="53" spans="2:8">
      <c r="H53" s="36"/>
    </row>
    <row r="54" spans="2:8">
      <c r="H54" s="36"/>
    </row>
    <row r="55" spans="2:8">
      <c r="H55" s="36"/>
    </row>
    <row r="56" spans="2:8">
      <c r="H56" s="36"/>
    </row>
    <row r="57" spans="2:8">
      <c r="H57" s="36"/>
    </row>
    <row r="58" spans="2:8">
      <c r="H58" s="36"/>
    </row>
    <row r="59" spans="2:8">
      <c r="H59" s="36"/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87"/>
  <sheetViews>
    <sheetView showGridLines="0" zoomScaleNormal="100" workbookViewId="0"/>
  </sheetViews>
  <sheetFormatPr defaultRowHeight="15"/>
  <cols>
    <col min="1" max="1" width="10" style="5" customWidth="1"/>
    <col min="2" max="2" width="12.5703125" style="10" bestFit="1" customWidth="1"/>
    <col min="3" max="3" width="10.28515625" style="10" customWidth="1"/>
    <col min="4" max="16384" width="9.140625" style="10"/>
  </cols>
  <sheetData>
    <row r="1" spans="1:6">
      <c r="A1" s="5" t="s">
        <v>161</v>
      </c>
    </row>
    <row r="2" spans="1:6">
      <c r="A2" s="5" t="s">
        <v>162</v>
      </c>
    </row>
    <row r="5" spans="1:6">
      <c r="A5" s="5" t="s">
        <v>163</v>
      </c>
    </row>
    <row r="6" spans="1:6">
      <c r="B6" s="10" t="s">
        <v>164</v>
      </c>
      <c r="D6" s="10" t="s">
        <v>165</v>
      </c>
      <c r="E6" s="30"/>
    </row>
    <row r="7" spans="1:6">
      <c r="B7" s="13" t="s">
        <v>166</v>
      </c>
      <c r="C7" s="13" t="s">
        <v>12</v>
      </c>
      <c r="D7" s="13" t="s">
        <v>166</v>
      </c>
      <c r="E7" s="13" t="s">
        <v>12</v>
      </c>
    </row>
    <row r="8" spans="1:6">
      <c r="A8" s="5">
        <v>2004</v>
      </c>
      <c r="B8" s="64">
        <v>345.95468</v>
      </c>
      <c r="C8" s="64">
        <v>964.92048</v>
      </c>
      <c r="D8" s="64">
        <v>365.96499999999997</v>
      </c>
      <c r="E8" s="64">
        <v>524.19299999999998</v>
      </c>
    </row>
    <row r="9" spans="1:6">
      <c r="A9" s="5">
        <v>2005</v>
      </c>
      <c r="B9" s="64">
        <v>346.11743000000001</v>
      </c>
      <c r="C9" s="64">
        <v>953.52623000000006</v>
      </c>
      <c r="D9" s="64">
        <v>364.22800000000001</v>
      </c>
      <c r="E9" s="64">
        <v>515.11099999999999</v>
      </c>
    </row>
    <row r="10" spans="1:6">
      <c r="A10" s="5">
        <v>2006</v>
      </c>
      <c r="B10" s="64">
        <v>336.65780000000001</v>
      </c>
      <c r="C10" s="64">
        <v>944.24838</v>
      </c>
      <c r="D10" s="64">
        <v>353.51799999999997</v>
      </c>
      <c r="E10" s="64">
        <v>512.86900000000003</v>
      </c>
    </row>
    <row r="11" spans="1:6">
      <c r="A11" s="5">
        <v>2007</v>
      </c>
      <c r="B11" s="64">
        <v>324.39665000000002</v>
      </c>
      <c r="C11" s="64">
        <v>898.35887000000002</v>
      </c>
      <c r="D11" s="64">
        <v>343.161</v>
      </c>
      <c r="E11" s="64">
        <v>485.815</v>
      </c>
    </row>
    <row r="12" spans="1:6">
      <c r="A12" s="5">
        <v>2008</v>
      </c>
      <c r="B12" s="64">
        <v>312.40190999999999</v>
      </c>
      <c r="C12" s="64">
        <v>841.20398999999998</v>
      </c>
      <c r="D12" s="64">
        <v>328.65699999999998</v>
      </c>
      <c r="E12" s="64">
        <v>461.74200000000002</v>
      </c>
    </row>
    <row r="13" spans="1:6">
      <c r="A13" s="5">
        <v>2009</v>
      </c>
      <c r="B13" s="64">
        <v>295.86505</v>
      </c>
      <c r="C13" s="64">
        <v>790.87644999999998</v>
      </c>
      <c r="D13" s="64">
        <v>309.642</v>
      </c>
      <c r="E13" s="64">
        <v>437.39400000000001</v>
      </c>
      <c r="F13" s="30"/>
    </row>
    <row r="14" spans="1:6">
      <c r="B14" s="64"/>
      <c r="C14" s="64"/>
      <c r="D14" s="64"/>
      <c r="E14" s="64"/>
      <c r="F14" s="13"/>
    </row>
    <row r="15" spans="1:6">
      <c r="A15" s="5" t="s">
        <v>167</v>
      </c>
      <c r="B15" s="64"/>
      <c r="C15" s="64"/>
      <c r="D15" s="64"/>
      <c r="E15" s="64"/>
    </row>
    <row r="16" spans="1:6">
      <c r="A16" s="5">
        <v>2004</v>
      </c>
      <c r="B16" s="64">
        <v>99.965869999999995</v>
      </c>
      <c r="C16" s="64">
        <v>519.03976999999998</v>
      </c>
      <c r="D16" s="64">
        <v>270.73</v>
      </c>
      <c r="E16" s="64">
        <v>369.57499999999999</v>
      </c>
    </row>
    <row r="17" spans="1:5">
      <c r="A17" s="5">
        <v>2005</v>
      </c>
      <c r="B17" s="64">
        <v>96.528000000000006</v>
      </c>
      <c r="C17" s="64">
        <v>496.67374999999998</v>
      </c>
      <c r="D17" s="64">
        <v>254.32900000000001</v>
      </c>
      <c r="E17" s="64">
        <v>346.47800000000001</v>
      </c>
    </row>
    <row r="18" spans="1:5">
      <c r="A18" s="5">
        <v>2006</v>
      </c>
      <c r="B18" s="64">
        <v>92.111580000000004</v>
      </c>
      <c r="C18" s="64">
        <v>458.35656</v>
      </c>
      <c r="D18" s="64">
        <v>245.94300000000001</v>
      </c>
      <c r="E18" s="64">
        <v>326.59199999999998</v>
      </c>
    </row>
    <row r="19" spans="1:5">
      <c r="A19" s="5">
        <v>2007</v>
      </c>
      <c r="B19" s="64">
        <v>89.854380000000006</v>
      </c>
      <c r="C19" s="64">
        <v>413.55218000000002</v>
      </c>
      <c r="D19" s="64">
        <v>247.00299999999999</v>
      </c>
      <c r="E19" s="64">
        <v>326.30099999999999</v>
      </c>
    </row>
    <row r="20" spans="1:5">
      <c r="A20" s="5">
        <v>2008</v>
      </c>
      <c r="B20" s="64">
        <v>84.920299999999997</v>
      </c>
      <c r="C20" s="64">
        <v>399.08064000000002</v>
      </c>
      <c r="D20" s="64">
        <v>231.49100000000001</v>
      </c>
      <c r="E20" s="64">
        <v>311.54899999999998</v>
      </c>
    </row>
    <row r="21" spans="1:5">
      <c r="A21" s="5">
        <v>2009</v>
      </c>
      <c r="B21" s="64">
        <v>83.672550000000001</v>
      </c>
      <c r="C21" s="64">
        <v>391.95224999999999</v>
      </c>
      <c r="D21" s="64">
        <v>223.26599999999999</v>
      </c>
      <c r="E21" s="64">
        <v>300.74099999999999</v>
      </c>
    </row>
    <row r="25" spans="1:5">
      <c r="D25" s="36"/>
    </row>
    <row r="26" spans="1:5">
      <c r="D26" s="36"/>
    </row>
    <row r="27" spans="1:5">
      <c r="A27" s="65"/>
      <c r="B27" s="5"/>
      <c r="D27" s="36"/>
    </row>
    <row r="28" spans="1:5">
      <c r="A28" s="65"/>
      <c r="D28" s="36"/>
      <c r="E28" s="30"/>
    </row>
    <row r="29" spans="1:5">
      <c r="A29" s="65"/>
      <c r="D29" s="36"/>
      <c r="E29" s="13"/>
    </row>
    <row r="30" spans="1:5">
      <c r="A30" s="65"/>
      <c r="D30" s="36"/>
      <c r="E30" s="64"/>
    </row>
    <row r="31" spans="1:5">
      <c r="A31" s="65"/>
      <c r="D31" s="36"/>
      <c r="E31" s="64"/>
    </row>
    <row r="32" spans="1:5" ht="319.5" customHeight="1">
      <c r="A32" s="65"/>
      <c r="C32" s="64"/>
      <c r="D32" s="64"/>
      <c r="E32" s="64"/>
    </row>
    <row r="87" spans="3:3">
      <c r="C87" s="66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26"/>
  <sheetViews>
    <sheetView showGridLines="0" zoomScaleNormal="100" workbookViewId="0"/>
  </sheetViews>
  <sheetFormatPr defaultRowHeight="15"/>
  <cols>
    <col min="1" max="1" width="11.28515625" style="10" customWidth="1"/>
    <col min="2" max="4" width="20" style="10" customWidth="1"/>
    <col min="5" max="12" width="6.140625" style="10" customWidth="1"/>
    <col min="13" max="16384" width="9.140625" style="10"/>
  </cols>
  <sheetData>
    <row r="1" spans="1:12">
      <c r="A1" s="10" t="s">
        <v>168</v>
      </c>
    </row>
    <row r="2" spans="1:12">
      <c r="A2" s="10" t="s">
        <v>169</v>
      </c>
    </row>
    <row r="4" spans="1:12">
      <c r="A4" s="67"/>
    </row>
    <row r="5" spans="1:12">
      <c r="B5" s="13" t="s">
        <v>170</v>
      </c>
      <c r="C5" s="13" t="s">
        <v>171</v>
      </c>
      <c r="D5" s="68" t="s">
        <v>172</v>
      </c>
      <c r="E5" s="69"/>
      <c r="F5" s="69"/>
      <c r="G5" s="13"/>
      <c r="H5" s="13"/>
      <c r="I5" s="13"/>
      <c r="J5" s="69"/>
      <c r="K5" s="69"/>
      <c r="L5" s="69"/>
    </row>
    <row r="6" spans="1:12">
      <c r="A6" s="70" t="s">
        <v>166</v>
      </c>
      <c r="B6" s="71">
        <v>85.057000000000002</v>
      </c>
      <c r="C6" s="72">
        <v>62.222999999999999</v>
      </c>
      <c r="D6" s="72">
        <v>57.398000000000003</v>
      </c>
      <c r="E6" s="69"/>
      <c r="F6" s="69"/>
      <c r="G6" s="73"/>
      <c r="H6" s="73"/>
      <c r="I6" s="64"/>
      <c r="J6" s="69"/>
      <c r="K6" s="69"/>
      <c r="L6" s="69"/>
    </row>
    <row r="7" spans="1:12">
      <c r="A7" s="74" t="s">
        <v>144</v>
      </c>
      <c r="B7" s="72">
        <v>121.375</v>
      </c>
      <c r="C7" s="72">
        <v>81.117999999999995</v>
      </c>
      <c r="D7" s="72">
        <v>76.037999999999997</v>
      </c>
      <c r="E7" s="69"/>
      <c r="F7" s="69"/>
      <c r="G7" s="74"/>
      <c r="H7" s="64"/>
      <c r="I7" s="64"/>
      <c r="J7" s="75"/>
      <c r="K7" s="69"/>
      <c r="L7" s="69"/>
    </row>
    <row r="8" spans="1:12">
      <c r="A8" s="76" t="s">
        <v>145</v>
      </c>
      <c r="B8" s="72">
        <v>114.607</v>
      </c>
      <c r="C8" s="72">
        <v>69.573999999999998</v>
      </c>
      <c r="D8" s="72">
        <v>77.256</v>
      </c>
      <c r="E8" s="69"/>
      <c r="F8" s="69"/>
      <c r="G8" s="76"/>
      <c r="H8" s="64"/>
      <c r="I8" s="64"/>
      <c r="J8" s="75"/>
      <c r="K8" s="69"/>
      <c r="L8" s="69"/>
    </row>
    <row r="9" spans="1:12">
      <c r="A9" s="74">
        <v>585.29999999999995</v>
      </c>
      <c r="B9" s="72">
        <v>123.834</v>
      </c>
      <c r="C9" s="72">
        <v>86.224000000000004</v>
      </c>
      <c r="D9" s="72">
        <v>87.903000000000006</v>
      </c>
      <c r="E9" s="69"/>
      <c r="F9" s="69"/>
      <c r="G9" s="76"/>
      <c r="H9" s="64"/>
      <c r="I9" s="64"/>
      <c r="J9" s="75"/>
      <c r="K9" s="69"/>
      <c r="L9" s="69"/>
    </row>
    <row r="10" spans="1:12">
      <c r="A10" s="76" t="s">
        <v>146</v>
      </c>
      <c r="B10" s="71">
        <v>165.696</v>
      </c>
      <c r="C10" s="72">
        <v>146.59399999999999</v>
      </c>
      <c r="D10" s="71">
        <v>106.033</v>
      </c>
      <c r="E10" s="69"/>
      <c r="F10" s="69"/>
      <c r="G10" s="74"/>
      <c r="H10" s="64"/>
      <c r="I10" s="64"/>
      <c r="J10" s="75"/>
      <c r="K10" s="69"/>
      <c r="L10" s="69"/>
    </row>
    <row r="11" spans="1:12">
      <c r="A11" s="74" t="s">
        <v>147</v>
      </c>
      <c r="B11" s="72">
        <v>113.05200000000001</v>
      </c>
      <c r="C11" s="77">
        <v>70.945999999999998</v>
      </c>
      <c r="D11" s="72">
        <v>67.343000000000004</v>
      </c>
      <c r="E11" s="69"/>
      <c r="F11" s="69"/>
      <c r="G11" s="69"/>
      <c r="H11" s="69"/>
      <c r="I11" s="69"/>
      <c r="J11" s="69"/>
      <c r="K11" s="69"/>
      <c r="L11" s="69"/>
    </row>
    <row r="12" spans="1:12">
      <c r="A12" s="78"/>
      <c r="B12" s="79"/>
      <c r="C12" s="79"/>
      <c r="D12" s="79"/>
      <c r="E12" s="69"/>
      <c r="F12" s="69"/>
      <c r="G12" s="69"/>
      <c r="H12" s="69"/>
      <c r="I12" s="69"/>
      <c r="J12" s="69"/>
      <c r="K12" s="69"/>
      <c r="L12" s="69"/>
    </row>
    <row r="13" spans="1:12">
      <c r="A13" s="5"/>
      <c r="B13" s="64"/>
      <c r="C13" s="64"/>
      <c r="D13" s="64"/>
      <c r="E13" s="80"/>
      <c r="F13" s="80"/>
      <c r="G13" s="69"/>
      <c r="H13" s="69"/>
      <c r="I13" s="69"/>
      <c r="J13" s="69"/>
      <c r="K13" s="69"/>
      <c r="L13" s="69"/>
    </row>
    <row r="14" spans="1:12">
      <c r="A14" s="5"/>
      <c r="B14" s="64"/>
      <c r="C14" s="64"/>
      <c r="D14" s="64"/>
      <c r="E14" s="81"/>
      <c r="F14" s="81"/>
      <c r="K14" s="82"/>
    </row>
    <row r="15" spans="1:12">
      <c r="A15" s="5"/>
      <c r="B15" s="64"/>
      <c r="C15" s="64"/>
      <c r="D15" s="64"/>
      <c r="E15" s="82"/>
      <c r="J15" s="82"/>
      <c r="K15" s="82"/>
    </row>
    <row r="16" spans="1:12">
      <c r="A16" s="5"/>
      <c r="B16" s="64"/>
      <c r="C16" s="64"/>
      <c r="D16" s="64"/>
      <c r="E16" s="82"/>
      <c r="J16" s="82"/>
      <c r="K16" s="82"/>
    </row>
    <row r="17" spans="1:12">
      <c r="A17" s="5"/>
      <c r="B17" s="64"/>
      <c r="C17" s="64"/>
      <c r="D17" s="64"/>
      <c r="K17" s="82"/>
    </row>
    <row r="18" spans="1:12">
      <c r="E18" s="83"/>
      <c r="F18" s="13"/>
      <c r="G18" s="13"/>
      <c r="H18" s="13"/>
      <c r="I18" s="13"/>
      <c r="J18" s="13"/>
      <c r="K18" s="83"/>
      <c r="L18" s="13"/>
    </row>
    <row r="19" spans="1:12">
      <c r="A19" s="84"/>
      <c r="B19" s="85"/>
      <c r="C19" s="85"/>
      <c r="D19" s="85"/>
      <c r="E19" s="64"/>
      <c r="F19" s="64"/>
      <c r="G19" s="64"/>
      <c r="H19" s="64"/>
      <c r="I19" s="64"/>
      <c r="J19" s="64"/>
      <c r="K19" s="64"/>
      <c r="L19" s="64"/>
    </row>
    <row r="20" spans="1:12">
      <c r="E20" s="64"/>
      <c r="F20" s="64"/>
      <c r="G20" s="64"/>
      <c r="H20" s="64"/>
      <c r="I20" s="64"/>
      <c r="J20" s="64"/>
      <c r="K20" s="64"/>
      <c r="L20" s="64"/>
    </row>
    <row r="21" spans="1:12">
      <c r="C21" s="66"/>
      <c r="E21" s="64"/>
      <c r="F21" s="64"/>
      <c r="G21" s="64"/>
      <c r="H21" s="64"/>
      <c r="I21" s="64"/>
      <c r="J21" s="64"/>
      <c r="K21" s="64"/>
      <c r="L21" s="64"/>
    </row>
    <row r="22" spans="1:12">
      <c r="E22" s="64"/>
      <c r="F22" s="64"/>
      <c r="G22" s="64"/>
      <c r="H22" s="64"/>
      <c r="I22" s="64"/>
      <c r="J22" s="64"/>
      <c r="K22" s="64"/>
      <c r="L22" s="64"/>
    </row>
    <row r="23" spans="1:12">
      <c r="E23" s="64"/>
      <c r="F23" s="64"/>
      <c r="G23" s="64"/>
      <c r="H23" s="64"/>
      <c r="I23" s="64"/>
      <c r="J23" s="64"/>
      <c r="K23" s="64"/>
      <c r="L23" s="64"/>
    </row>
    <row r="24" spans="1:12">
      <c r="E24" s="64"/>
      <c r="F24" s="64"/>
      <c r="G24" s="64"/>
      <c r="H24" s="64"/>
      <c r="I24" s="64"/>
      <c r="J24" s="64"/>
      <c r="K24" s="64"/>
      <c r="L24" s="64"/>
    </row>
    <row r="25" spans="1:12" ht="14.25" customHeight="1">
      <c r="E25" s="64"/>
      <c r="F25" s="64"/>
      <c r="G25" s="64"/>
      <c r="H25" s="64"/>
      <c r="I25" s="64"/>
      <c r="J25" s="64"/>
      <c r="K25" s="64"/>
      <c r="L25" s="64"/>
    </row>
    <row r="26" spans="1:12" ht="12.75" customHeight="1">
      <c r="E26" s="64"/>
      <c r="F26" s="64"/>
      <c r="G26" s="64"/>
      <c r="H26" s="64"/>
      <c r="I26" s="64"/>
      <c r="J26" s="64"/>
      <c r="K26" s="64"/>
      <c r="L26" s="64"/>
    </row>
    <row r="27" spans="1:12">
      <c r="E27" s="64"/>
      <c r="F27" s="64"/>
      <c r="G27" s="64"/>
      <c r="H27" s="64"/>
      <c r="I27" s="64"/>
      <c r="J27" s="64"/>
      <c r="K27" s="64"/>
      <c r="L27" s="64"/>
    </row>
    <row r="28" spans="1:12">
      <c r="E28" s="64"/>
      <c r="F28" s="64"/>
      <c r="G28" s="64"/>
      <c r="H28" s="64"/>
      <c r="I28" s="64"/>
      <c r="J28" s="64"/>
      <c r="K28" s="64"/>
      <c r="L28" s="64"/>
    </row>
    <row r="29" spans="1:12">
      <c r="E29" s="64"/>
      <c r="F29" s="64"/>
      <c r="G29" s="64"/>
      <c r="H29" s="64"/>
      <c r="I29" s="64"/>
      <c r="J29" s="64"/>
      <c r="K29" s="64"/>
      <c r="L29" s="64"/>
    </row>
    <row r="30" spans="1:12">
      <c r="E30" s="64"/>
      <c r="F30" s="75"/>
      <c r="G30" s="64"/>
      <c r="H30" s="64"/>
      <c r="I30" s="64"/>
      <c r="J30" s="64"/>
      <c r="K30" s="64"/>
      <c r="L30" s="64"/>
    </row>
    <row r="31" spans="1:12">
      <c r="E31" s="69"/>
      <c r="F31" s="69"/>
      <c r="G31" s="69"/>
      <c r="H31" s="69"/>
      <c r="I31" s="69"/>
      <c r="J31" s="69"/>
      <c r="K31" s="69"/>
      <c r="L31" s="69"/>
    </row>
    <row r="32" spans="1:12">
      <c r="E32" s="85"/>
      <c r="F32" s="85"/>
      <c r="G32" s="85"/>
      <c r="H32" s="85"/>
      <c r="I32" s="85"/>
      <c r="J32" s="85"/>
      <c r="K32" s="85"/>
      <c r="L32" s="85"/>
    </row>
    <row r="33" spans="1:14">
      <c r="D33" s="66"/>
      <c r="E33" s="69"/>
      <c r="F33" s="69"/>
      <c r="G33" s="69"/>
      <c r="H33" s="69"/>
      <c r="I33" s="69"/>
      <c r="J33" s="69"/>
      <c r="K33" s="69"/>
      <c r="L33" s="69"/>
    </row>
    <row r="34" spans="1:14">
      <c r="E34" s="69"/>
      <c r="F34" s="69"/>
      <c r="G34" s="69"/>
      <c r="H34" s="69"/>
      <c r="I34" s="69"/>
      <c r="J34" s="69"/>
      <c r="K34" s="69"/>
      <c r="L34" s="69"/>
    </row>
    <row r="35" spans="1:14">
      <c r="E35" s="69"/>
      <c r="F35" s="69"/>
      <c r="G35" s="69"/>
      <c r="H35" s="69"/>
      <c r="I35" s="69"/>
      <c r="J35" s="69"/>
      <c r="K35" s="69"/>
      <c r="L35" s="69"/>
    </row>
    <row r="36" spans="1:14">
      <c r="B36" s="69"/>
      <c r="C36" s="69"/>
      <c r="D36" s="69"/>
      <c r="G36" s="84"/>
      <c r="H36" s="86"/>
      <c r="I36" s="85"/>
      <c r="J36" s="85"/>
      <c r="K36" s="85"/>
    </row>
    <row r="39" spans="1:14">
      <c r="F39" s="82"/>
    </row>
    <row r="41" spans="1:14">
      <c r="E41" s="71"/>
      <c r="F41" s="71"/>
      <c r="G41" s="71"/>
      <c r="H41" s="71"/>
      <c r="I41" s="71"/>
      <c r="J41" s="71"/>
      <c r="K41" s="71"/>
      <c r="L41" s="71"/>
      <c r="M41" s="72"/>
      <c r="N41" s="72"/>
    </row>
    <row r="42" spans="1:14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</row>
    <row r="43" spans="1:14">
      <c r="A43" s="5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</row>
    <row r="44" spans="1:14">
      <c r="A44" s="5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4">
      <c r="A45" s="5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4">
      <c r="A46" s="5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4">
      <c r="A47" s="5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4">
      <c r="A48" s="5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1:14">
      <c r="A49" s="5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1:14">
      <c r="A50" s="5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1:14">
      <c r="A51" s="5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  <row r="52" spans="1:14">
      <c r="A52" s="5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</row>
    <row r="53" spans="1:14">
      <c r="A53" s="5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</row>
    <row r="54" spans="1:14">
      <c r="A54" s="5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</row>
    <row r="55" spans="1:14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</row>
    <row r="56" spans="1:14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</row>
    <row r="57" spans="1:14">
      <c r="B57" s="72"/>
      <c r="C57" s="72"/>
      <c r="D57" s="72"/>
    </row>
    <row r="81" spans="3:4">
      <c r="C81" s="66"/>
      <c r="D81" s="66"/>
    </row>
    <row r="93" spans="3:4">
      <c r="C93" s="66"/>
      <c r="D93" s="66"/>
    </row>
    <row r="115" spans="3:4">
      <c r="C115" s="66"/>
      <c r="D115" s="66"/>
    </row>
    <row r="126" spans="3:4">
      <c r="C126" s="66"/>
      <c r="D126" s="66"/>
    </row>
  </sheetData>
  <pageMargins left="0.75" right="0.75" top="1" bottom="1" header="0.5" footer="0.5"/>
  <pageSetup scale="7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26"/>
  <sheetViews>
    <sheetView showGridLines="0" zoomScaleNormal="100" workbookViewId="0"/>
  </sheetViews>
  <sheetFormatPr defaultRowHeight="15"/>
  <cols>
    <col min="1" max="1" width="11.28515625" style="10" customWidth="1"/>
    <col min="2" max="4" width="20" style="10" customWidth="1"/>
    <col min="5" max="12" width="6.140625" style="10" customWidth="1"/>
    <col min="13" max="16384" width="9.140625" style="10"/>
  </cols>
  <sheetData>
    <row r="1" spans="1:12">
      <c r="A1" s="10" t="s">
        <v>173</v>
      </c>
    </row>
    <row r="2" spans="1:12">
      <c r="A2" s="10" t="s">
        <v>174</v>
      </c>
    </row>
    <row r="4" spans="1:12">
      <c r="A4" s="67"/>
    </row>
    <row r="5" spans="1:12">
      <c r="B5" s="13" t="s">
        <v>170</v>
      </c>
      <c r="C5" s="13" t="s">
        <v>171</v>
      </c>
      <c r="D5" s="68" t="s">
        <v>172</v>
      </c>
      <c r="E5" s="69"/>
      <c r="F5" s="69"/>
      <c r="G5" s="13"/>
      <c r="H5" s="13"/>
      <c r="I5" s="13"/>
      <c r="J5" s="69"/>
      <c r="K5" s="69"/>
      <c r="L5" s="69"/>
    </row>
    <row r="6" spans="1:12">
      <c r="A6" s="70" t="s">
        <v>166</v>
      </c>
      <c r="B6" s="71">
        <v>55.808999999999997</v>
      </c>
      <c r="C6" s="72">
        <v>32.366399999999999</v>
      </c>
      <c r="D6" s="72">
        <v>32.574800000000003</v>
      </c>
      <c r="E6" s="69"/>
      <c r="F6" s="69"/>
      <c r="G6" s="73"/>
      <c r="H6" s="73"/>
      <c r="I6" s="64"/>
      <c r="J6" s="69"/>
      <c r="K6" s="69"/>
      <c r="L6" s="69"/>
    </row>
    <row r="7" spans="1:12">
      <c r="A7" s="74" t="s">
        <v>144</v>
      </c>
      <c r="B7" s="72">
        <v>83.662999999999997</v>
      </c>
      <c r="C7" s="72">
        <v>46.263599999999997</v>
      </c>
      <c r="D7" s="72">
        <v>42.581699999999998</v>
      </c>
      <c r="E7" s="69"/>
      <c r="F7" s="69"/>
      <c r="G7" s="74"/>
      <c r="H7" s="64"/>
      <c r="I7" s="64"/>
      <c r="J7" s="75"/>
      <c r="K7" s="69"/>
      <c r="L7" s="69"/>
    </row>
    <row r="8" spans="1:12">
      <c r="A8" s="76" t="s">
        <v>145</v>
      </c>
      <c r="B8" s="72">
        <v>69.831000000000003</v>
      </c>
      <c r="C8" s="72">
        <v>43.006</v>
      </c>
      <c r="D8" s="72">
        <v>41.3596</v>
      </c>
      <c r="E8" s="69"/>
      <c r="F8" s="69"/>
      <c r="G8" s="76"/>
      <c r="H8" s="64"/>
      <c r="I8" s="64"/>
      <c r="J8" s="75"/>
      <c r="K8" s="69"/>
      <c r="L8" s="69"/>
    </row>
    <row r="9" spans="1:12">
      <c r="A9" s="74">
        <v>585.29999999999995</v>
      </c>
      <c r="B9" s="72">
        <v>79.003</v>
      </c>
      <c r="C9" s="72">
        <v>50.5092</v>
      </c>
      <c r="D9" s="72">
        <v>46.183399999999999</v>
      </c>
      <c r="E9" s="69"/>
      <c r="F9" s="69"/>
      <c r="G9" s="76"/>
      <c r="H9" s="64"/>
      <c r="I9" s="64"/>
      <c r="J9" s="75"/>
      <c r="K9" s="69"/>
      <c r="L9" s="69"/>
    </row>
    <row r="10" spans="1:12">
      <c r="A10" s="76" t="s">
        <v>146</v>
      </c>
      <c r="B10" s="71">
        <v>107.538</v>
      </c>
      <c r="C10" s="72">
        <v>59.257800000000003</v>
      </c>
      <c r="D10" s="72">
        <v>63.9773</v>
      </c>
      <c r="E10" s="69"/>
      <c r="F10" s="69"/>
      <c r="G10" s="74"/>
      <c r="H10" s="64"/>
      <c r="I10" s="64"/>
      <c r="J10" s="75"/>
      <c r="K10" s="69"/>
      <c r="L10" s="69"/>
    </row>
    <row r="11" spans="1:12">
      <c r="A11" s="74" t="s">
        <v>147</v>
      </c>
      <c r="B11" s="72">
        <v>85.957999999999998</v>
      </c>
      <c r="C11" s="77">
        <v>44.002600000000001</v>
      </c>
      <c r="D11" s="71">
        <v>42.793500000000002</v>
      </c>
      <c r="E11" s="69"/>
      <c r="F11" s="69"/>
      <c r="G11" s="69"/>
      <c r="H11" s="69"/>
      <c r="I11" s="69"/>
      <c r="J11" s="69"/>
      <c r="K11" s="69"/>
      <c r="L11" s="69"/>
    </row>
    <row r="12" spans="1:12">
      <c r="A12" s="5"/>
      <c r="B12" s="64"/>
      <c r="C12" s="64"/>
      <c r="D12" s="64"/>
      <c r="E12" s="69"/>
      <c r="F12" s="69"/>
      <c r="G12" s="69"/>
      <c r="H12" s="69"/>
      <c r="I12" s="69"/>
      <c r="J12" s="69"/>
      <c r="K12" s="69"/>
      <c r="L12" s="69"/>
    </row>
    <row r="13" spans="1:12">
      <c r="A13" s="5"/>
      <c r="B13" s="64"/>
      <c r="C13" s="64"/>
      <c r="D13" s="64"/>
      <c r="E13" s="80"/>
      <c r="F13" s="80"/>
      <c r="G13" s="69"/>
      <c r="H13" s="69"/>
      <c r="I13" s="69"/>
      <c r="J13" s="69"/>
      <c r="K13" s="69"/>
      <c r="L13" s="69"/>
    </row>
    <row r="14" spans="1:12">
      <c r="A14" s="5"/>
      <c r="B14" s="64"/>
      <c r="C14" s="64"/>
      <c r="D14" s="64"/>
      <c r="E14" s="81"/>
      <c r="F14" s="81"/>
      <c r="K14" s="82"/>
    </row>
    <row r="15" spans="1:12">
      <c r="A15" s="5"/>
      <c r="B15" s="64"/>
      <c r="C15" s="64"/>
      <c r="D15" s="64"/>
      <c r="E15" s="82"/>
      <c r="J15" s="82"/>
      <c r="K15" s="82"/>
    </row>
    <row r="16" spans="1:12">
      <c r="A16" s="5"/>
      <c r="B16" s="64"/>
      <c r="C16" s="64"/>
      <c r="D16" s="64"/>
      <c r="E16" s="82"/>
      <c r="J16" s="82"/>
      <c r="K16" s="82"/>
    </row>
    <row r="17" spans="1:12">
      <c r="A17" s="5"/>
      <c r="B17" s="64"/>
      <c r="C17" s="64"/>
      <c r="D17" s="64"/>
      <c r="K17" s="82"/>
    </row>
    <row r="18" spans="1:12">
      <c r="E18" s="83"/>
      <c r="F18" s="13"/>
      <c r="G18" s="13"/>
      <c r="H18" s="13"/>
      <c r="I18" s="13"/>
      <c r="J18" s="13"/>
      <c r="K18" s="83"/>
      <c r="L18" s="13"/>
    </row>
    <row r="19" spans="1:12">
      <c r="A19" s="84"/>
      <c r="B19" s="85"/>
      <c r="C19" s="85"/>
      <c r="D19" s="85"/>
      <c r="E19" s="64"/>
      <c r="F19" s="64"/>
      <c r="G19" s="64"/>
      <c r="H19" s="64"/>
      <c r="I19" s="64"/>
      <c r="J19" s="64"/>
      <c r="K19" s="64"/>
      <c r="L19" s="64"/>
    </row>
    <row r="20" spans="1:12">
      <c r="E20" s="64"/>
      <c r="F20" s="64"/>
      <c r="G20" s="64"/>
      <c r="H20" s="64"/>
      <c r="I20" s="64"/>
      <c r="J20" s="64"/>
      <c r="K20" s="64"/>
      <c r="L20" s="64"/>
    </row>
    <row r="21" spans="1:12">
      <c r="C21" s="66"/>
      <c r="E21" s="64"/>
      <c r="F21" s="64"/>
      <c r="G21" s="64"/>
      <c r="H21" s="64"/>
      <c r="I21" s="64"/>
      <c r="J21" s="64"/>
      <c r="K21" s="64"/>
      <c r="L21" s="64"/>
    </row>
    <row r="22" spans="1:12">
      <c r="E22" s="64"/>
      <c r="F22" s="64"/>
      <c r="G22" s="64"/>
      <c r="H22" s="64"/>
      <c r="I22" s="64"/>
      <c r="J22" s="64"/>
      <c r="K22" s="64"/>
      <c r="L22" s="64"/>
    </row>
    <row r="23" spans="1:12">
      <c r="E23" s="64"/>
      <c r="F23" s="64"/>
      <c r="G23" s="64"/>
      <c r="H23" s="64"/>
      <c r="I23" s="64"/>
      <c r="J23" s="64"/>
      <c r="K23" s="64"/>
      <c r="L23" s="64"/>
    </row>
    <row r="24" spans="1:12">
      <c r="E24" s="64"/>
      <c r="F24" s="64"/>
      <c r="G24" s="64"/>
      <c r="H24" s="64"/>
      <c r="I24" s="64"/>
      <c r="J24" s="64"/>
      <c r="K24" s="64"/>
      <c r="L24" s="64"/>
    </row>
    <row r="25" spans="1:12" ht="14.25" customHeight="1">
      <c r="E25" s="64"/>
      <c r="F25" s="64"/>
      <c r="G25" s="64"/>
      <c r="H25" s="64"/>
      <c r="I25" s="64"/>
      <c r="J25" s="64"/>
      <c r="K25" s="64"/>
      <c r="L25" s="64"/>
    </row>
    <row r="26" spans="1:12" ht="12.75" customHeight="1">
      <c r="E26" s="64"/>
      <c r="F26" s="64"/>
      <c r="G26" s="64"/>
      <c r="H26" s="64"/>
      <c r="I26" s="64"/>
      <c r="J26" s="64"/>
      <c r="K26" s="64"/>
      <c r="L26" s="64"/>
    </row>
    <row r="27" spans="1:12">
      <c r="E27" s="64"/>
      <c r="F27" s="64"/>
      <c r="G27" s="64"/>
      <c r="H27" s="64"/>
      <c r="I27" s="64"/>
      <c r="J27" s="64"/>
      <c r="K27" s="64"/>
      <c r="L27" s="64"/>
    </row>
    <row r="28" spans="1:12">
      <c r="E28" s="64"/>
      <c r="F28" s="64"/>
      <c r="G28" s="64"/>
      <c r="H28" s="64"/>
      <c r="I28" s="64"/>
      <c r="J28" s="64"/>
      <c r="K28" s="64"/>
      <c r="L28" s="64"/>
    </row>
    <row r="29" spans="1:12">
      <c r="E29" s="64"/>
      <c r="F29" s="64"/>
      <c r="G29" s="64"/>
      <c r="H29" s="64"/>
      <c r="I29" s="64"/>
      <c r="J29" s="64"/>
      <c r="K29" s="64"/>
      <c r="L29" s="64"/>
    </row>
    <row r="30" spans="1:12">
      <c r="E30" s="64"/>
      <c r="F30" s="75"/>
      <c r="G30" s="64"/>
      <c r="H30" s="64"/>
      <c r="I30" s="64"/>
      <c r="J30" s="64"/>
      <c r="K30" s="64"/>
      <c r="L30" s="64"/>
    </row>
    <row r="31" spans="1:12">
      <c r="E31" s="69"/>
      <c r="F31" s="69"/>
      <c r="G31" s="69"/>
      <c r="H31" s="69"/>
      <c r="I31" s="69"/>
      <c r="J31" s="69"/>
      <c r="K31" s="69"/>
      <c r="L31" s="69"/>
    </row>
    <row r="32" spans="1:12">
      <c r="E32" s="85"/>
      <c r="F32" s="85"/>
      <c r="G32" s="85"/>
      <c r="H32" s="85"/>
      <c r="I32" s="85"/>
      <c r="J32" s="85"/>
      <c r="K32" s="85"/>
      <c r="L32" s="85"/>
    </row>
    <row r="33" spans="1:14">
      <c r="E33" s="69"/>
      <c r="F33" s="69"/>
      <c r="G33" s="69"/>
      <c r="H33" s="69"/>
      <c r="I33" s="69"/>
      <c r="J33" s="69"/>
      <c r="K33" s="69"/>
      <c r="L33" s="69"/>
    </row>
    <row r="34" spans="1:14">
      <c r="E34" s="69"/>
      <c r="F34" s="69"/>
      <c r="G34" s="69"/>
      <c r="H34" s="69"/>
      <c r="I34" s="69"/>
      <c r="J34" s="69"/>
      <c r="K34" s="69"/>
      <c r="L34" s="69"/>
    </row>
    <row r="35" spans="1:14">
      <c r="E35" s="69"/>
      <c r="F35" s="69"/>
      <c r="G35" s="69"/>
      <c r="H35" s="69"/>
      <c r="I35" s="69"/>
      <c r="J35" s="69"/>
      <c r="K35" s="69"/>
      <c r="L35" s="69"/>
    </row>
    <row r="36" spans="1:14">
      <c r="B36" s="69"/>
      <c r="C36" s="69"/>
      <c r="D36" s="69"/>
      <c r="G36" s="84"/>
      <c r="H36" s="86"/>
      <c r="I36" s="85"/>
      <c r="J36" s="85"/>
      <c r="K36" s="85"/>
    </row>
    <row r="38" spans="1:14">
      <c r="F38" s="82"/>
    </row>
    <row r="40" spans="1:14">
      <c r="F40" s="82"/>
    </row>
    <row r="41" spans="1:14">
      <c r="E41" s="71"/>
      <c r="F41" s="71"/>
      <c r="G41" s="71"/>
      <c r="H41" s="71"/>
      <c r="I41" s="71"/>
      <c r="J41" s="71"/>
      <c r="K41" s="71"/>
      <c r="L41" s="71"/>
      <c r="M41" s="72"/>
      <c r="N41" s="72"/>
    </row>
    <row r="42" spans="1:14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</row>
    <row r="43" spans="1:14">
      <c r="A43" s="5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</row>
    <row r="44" spans="1:14">
      <c r="A44" s="5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4">
      <c r="A45" s="5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4">
      <c r="A46" s="5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4">
      <c r="A47" s="5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4">
      <c r="A48" s="5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1:14">
      <c r="A49" s="5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1:14">
      <c r="A50" s="5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1:14">
      <c r="A51" s="5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  <row r="52" spans="1:14">
      <c r="A52" s="5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</row>
    <row r="53" spans="1:14">
      <c r="A53" s="5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</row>
    <row r="54" spans="1:14">
      <c r="A54" s="5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</row>
    <row r="55" spans="1:14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</row>
    <row r="56" spans="1:14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</row>
    <row r="57" spans="1:14">
      <c r="B57" s="72"/>
      <c r="C57" s="72"/>
      <c r="D57" s="72"/>
    </row>
    <row r="81" spans="3:4">
      <c r="C81" s="66"/>
      <c r="D81" s="66"/>
    </row>
    <row r="93" spans="3:4">
      <c r="C93" s="66"/>
      <c r="D93" s="66"/>
    </row>
    <row r="115" spans="3:4">
      <c r="C115" s="66"/>
      <c r="D115" s="66"/>
    </row>
    <row r="126" spans="3:4">
      <c r="C126" s="66"/>
      <c r="D126" s="66"/>
    </row>
  </sheetData>
  <pageMargins left="0.75" right="0.75" top="1" bottom="1" header="0.5" footer="0.5"/>
  <pageSetup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9"/>
  <sheetViews>
    <sheetView showGridLines="0" workbookViewId="0"/>
  </sheetViews>
  <sheetFormatPr defaultRowHeight="15"/>
  <cols>
    <col min="1" max="1" width="9.7109375" style="10" customWidth="1"/>
    <col min="2" max="2" width="7" style="10" bestFit="1" customWidth="1"/>
    <col min="3" max="3" width="7.85546875" style="10" customWidth="1"/>
    <col min="4" max="4" width="9.28515625" style="10" bestFit="1" customWidth="1"/>
    <col min="5" max="5" width="8" style="10" customWidth="1"/>
    <col min="6" max="6" width="6.140625" style="10" customWidth="1"/>
    <col min="7" max="16384" width="9.140625" style="10"/>
  </cols>
  <sheetData>
    <row r="1" spans="1:9">
      <c r="A1" s="10" t="s">
        <v>175</v>
      </c>
    </row>
    <row r="2" spans="1:9">
      <c r="A2" s="10" t="s">
        <v>176</v>
      </c>
    </row>
    <row r="5" spans="1:9">
      <c r="B5" s="5" t="s">
        <v>177</v>
      </c>
      <c r="C5" s="5"/>
      <c r="D5" s="5" t="s">
        <v>165</v>
      </c>
      <c r="E5" s="13"/>
    </row>
    <row r="6" spans="1:9">
      <c r="B6" s="13" t="s">
        <v>12</v>
      </c>
      <c r="C6" s="13" t="s">
        <v>166</v>
      </c>
      <c r="D6" s="13" t="s">
        <v>12</v>
      </c>
      <c r="E6" s="13" t="s">
        <v>166</v>
      </c>
      <c r="F6" s="13"/>
      <c r="G6" s="13"/>
    </row>
    <row r="7" spans="1:9">
      <c r="A7" s="5">
        <v>1995</v>
      </c>
      <c r="B7" s="87">
        <v>244.97</v>
      </c>
      <c r="C7" s="87">
        <v>54.56</v>
      </c>
      <c r="D7" s="88">
        <v>126.504</v>
      </c>
      <c r="E7" s="88">
        <v>64.320300000000003</v>
      </c>
    </row>
    <row r="8" spans="1:9">
      <c r="A8" s="89">
        <v>1996</v>
      </c>
      <c r="B8" s="87">
        <v>243.86</v>
      </c>
      <c r="C8" s="87">
        <v>54.89</v>
      </c>
      <c r="D8" s="88">
        <v>125.82599999999999</v>
      </c>
      <c r="E8" s="88">
        <v>63.037100000000002</v>
      </c>
      <c r="F8" s="64"/>
      <c r="G8" s="64"/>
    </row>
    <row r="9" spans="1:9">
      <c r="A9" s="89">
        <v>1997</v>
      </c>
      <c r="B9" s="87">
        <v>241.37</v>
      </c>
      <c r="C9" s="87">
        <v>55.85</v>
      </c>
      <c r="D9" s="88">
        <v>125.054</v>
      </c>
      <c r="E9" s="88">
        <v>62.4298</v>
      </c>
      <c r="F9" s="64"/>
      <c r="G9" s="64"/>
    </row>
    <row r="10" spans="1:9">
      <c r="A10" s="89">
        <v>1998</v>
      </c>
      <c r="B10" s="87">
        <v>235.59</v>
      </c>
      <c r="C10" s="87">
        <v>56.48</v>
      </c>
      <c r="D10" s="88">
        <v>124.446</v>
      </c>
      <c r="E10" s="88">
        <v>61.616700000000002</v>
      </c>
      <c r="F10" s="64"/>
      <c r="G10" s="64"/>
    </row>
    <row r="11" spans="1:9">
      <c r="A11" s="89">
        <v>1999</v>
      </c>
      <c r="B11" s="87">
        <v>227.83</v>
      </c>
      <c r="C11" s="87">
        <v>57.37</v>
      </c>
      <c r="D11" s="88">
        <v>118.964</v>
      </c>
      <c r="E11" s="88">
        <v>61.925699999999999</v>
      </c>
      <c r="F11" s="64"/>
      <c r="G11" s="64"/>
    </row>
    <row r="12" spans="1:9">
      <c r="A12" s="5">
        <v>2000</v>
      </c>
      <c r="B12" s="87">
        <v>225.39</v>
      </c>
      <c r="C12" s="87">
        <v>56.88</v>
      </c>
      <c r="D12" s="88">
        <v>118.825</v>
      </c>
      <c r="E12" s="88">
        <v>60.859099999999998</v>
      </c>
      <c r="F12" s="64"/>
      <c r="G12" s="64"/>
    </row>
    <row r="13" spans="1:9">
      <c r="A13" s="5">
        <v>2001</v>
      </c>
      <c r="B13" s="87">
        <v>219.86</v>
      </c>
      <c r="C13" s="87">
        <v>55.77</v>
      </c>
      <c r="D13" s="88">
        <v>118.73</v>
      </c>
      <c r="E13" s="88">
        <v>59.947000000000003</v>
      </c>
      <c r="F13" s="64"/>
      <c r="G13" s="64"/>
    </row>
    <row r="14" spans="1:9">
      <c r="A14" s="5">
        <v>2002</v>
      </c>
      <c r="B14" s="87">
        <v>197.06</v>
      </c>
      <c r="C14" s="87">
        <v>54.63</v>
      </c>
      <c r="D14" s="88">
        <v>106.55200000000001</v>
      </c>
      <c r="E14" s="88">
        <v>58.596400000000003</v>
      </c>
      <c r="F14" s="64"/>
      <c r="G14" s="64"/>
    </row>
    <row r="15" spans="1:9">
      <c r="A15" s="5">
        <v>2003</v>
      </c>
      <c r="B15" s="87">
        <v>191.99</v>
      </c>
      <c r="C15" s="87">
        <v>53.5</v>
      </c>
      <c r="D15" s="88">
        <v>104.471</v>
      </c>
      <c r="E15" s="88">
        <v>57.453899999999997</v>
      </c>
      <c r="F15" s="64"/>
      <c r="G15" s="64"/>
    </row>
    <row r="16" spans="1:9">
      <c r="A16" s="5">
        <v>2004</v>
      </c>
      <c r="B16" s="87">
        <v>175.07</v>
      </c>
      <c r="C16" s="87">
        <v>51.16</v>
      </c>
      <c r="D16" s="88">
        <v>97.587999999999994</v>
      </c>
      <c r="E16" s="88">
        <v>55.007899999999999</v>
      </c>
      <c r="F16" s="64"/>
      <c r="G16" s="64"/>
      <c r="I16" s="10" t="s">
        <v>20</v>
      </c>
    </row>
    <row r="17" spans="1:7">
      <c r="A17" s="5">
        <v>2005</v>
      </c>
      <c r="B17" s="87">
        <v>171.34</v>
      </c>
      <c r="C17" s="87">
        <v>51.97</v>
      </c>
      <c r="D17" s="88">
        <v>91.028000000000006</v>
      </c>
      <c r="E17" s="88">
        <v>55.968000000000004</v>
      </c>
      <c r="F17" s="64"/>
      <c r="G17" s="64"/>
    </row>
    <row r="18" spans="1:7">
      <c r="A18" s="5">
        <v>2006</v>
      </c>
      <c r="B18" s="87">
        <v>175.34</v>
      </c>
      <c r="C18" s="87">
        <v>50.48</v>
      </c>
      <c r="D18" s="88">
        <v>92.3</v>
      </c>
      <c r="E18" s="88">
        <v>54.088500000000003</v>
      </c>
      <c r="F18" s="64"/>
      <c r="G18" s="64"/>
    </row>
    <row r="19" spans="1:7">
      <c r="A19" s="5">
        <v>2007</v>
      </c>
      <c r="B19" s="87">
        <v>164.94</v>
      </c>
      <c r="C19" s="87">
        <v>49.03</v>
      </c>
      <c r="D19" s="88">
        <v>88.751000000000005</v>
      </c>
      <c r="E19" s="88">
        <v>52.809600000000003</v>
      </c>
      <c r="F19" s="69"/>
      <c r="G19" s="69"/>
    </row>
    <row r="20" spans="1:7">
      <c r="A20" s="5">
        <v>2008</v>
      </c>
      <c r="B20" s="87">
        <v>159.51</v>
      </c>
      <c r="C20" s="87">
        <v>49.55</v>
      </c>
      <c r="D20" s="88">
        <v>84.412000000000006</v>
      </c>
      <c r="E20" s="88">
        <v>52.868200000000002</v>
      </c>
      <c r="F20" s="69"/>
      <c r="G20" s="69"/>
    </row>
    <row r="21" spans="1:7">
      <c r="A21" s="5">
        <v>2009</v>
      </c>
      <c r="B21" s="87">
        <v>147.24</v>
      </c>
      <c r="C21" s="87">
        <v>46.74</v>
      </c>
      <c r="D21" s="88">
        <v>77.444000000000003</v>
      </c>
      <c r="E21" s="88">
        <v>49.633499999999998</v>
      </c>
    </row>
    <row r="22" spans="1:7">
      <c r="A22" s="84"/>
      <c r="B22" s="90"/>
      <c r="C22" s="90"/>
      <c r="D22" s="91"/>
      <c r="E22" s="91"/>
      <c r="F22" s="91"/>
    </row>
    <row r="24" spans="1:7">
      <c r="B24" s="72"/>
      <c r="C24" s="72"/>
      <c r="D24" s="72"/>
      <c r="E24" s="72"/>
    </row>
    <row r="25" spans="1:7">
      <c r="A25" s="5"/>
      <c r="B25" s="72"/>
      <c r="C25" s="72"/>
      <c r="D25" s="72"/>
      <c r="E25" s="72"/>
      <c r="F25" s="71"/>
    </row>
    <row r="26" spans="1:7">
      <c r="A26" s="5"/>
      <c r="B26" s="72"/>
      <c r="C26" s="72"/>
      <c r="D26" s="72"/>
      <c r="E26" s="72"/>
      <c r="F26" s="72"/>
    </row>
    <row r="27" spans="1:7">
      <c r="A27" s="5"/>
      <c r="B27" s="72"/>
      <c r="C27" s="72"/>
      <c r="D27" s="72"/>
      <c r="E27" s="72"/>
      <c r="F27" s="72"/>
    </row>
    <row r="28" spans="1:7">
      <c r="A28" s="5"/>
      <c r="B28" s="72"/>
      <c r="C28" s="72"/>
      <c r="D28" s="72"/>
      <c r="E28" s="72"/>
      <c r="F28" s="72"/>
    </row>
    <row r="29" spans="1:7" ht="14.25" customHeight="1">
      <c r="A29" s="5"/>
      <c r="B29" s="72"/>
      <c r="C29" s="72"/>
      <c r="D29" s="72"/>
      <c r="E29" s="72"/>
      <c r="F29" s="72"/>
    </row>
    <row r="30" spans="1:7" ht="12.75" customHeight="1">
      <c r="A30" s="5"/>
      <c r="B30" s="72"/>
      <c r="C30" s="72"/>
      <c r="D30" s="72"/>
      <c r="E30" s="72"/>
      <c r="F30" s="72"/>
    </row>
    <row r="31" spans="1:7">
      <c r="A31" s="5"/>
      <c r="B31" s="72"/>
      <c r="C31" s="72"/>
      <c r="D31" s="72"/>
      <c r="E31" s="72"/>
      <c r="F31" s="72"/>
    </row>
    <row r="32" spans="1:7">
      <c r="A32" s="5"/>
      <c r="B32" s="72"/>
      <c r="C32" s="72"/>
      <c r="D32" s="72"/>
      <c r="E32" s="72"/>
      <c r="F32" s="72"/>
    </row>
    <row r="33" spans="1:6">
      <c r="A33" s="5"/>
      <c r="B33" s="72"/>
      <c r="C33" s="72"/>
      <c r="D33" s="72"/>
      <c r="E33" s="72"/>
      <c r="F33" s="72"/>
    </row>
    <row r="34" spans="1:6">
      <c r="A34" s="5"/>
      <c r="B34" s="72"/>
      <c r="C34" s="72"/>
      <c r="D34" s="72"/>
      <c r="E34" s="72"/>
      <c r="F34" s="72"/>
    </row>
    <row r="35" spans="1:6">
      <c r="A35" s="5"/>
      <c r="B35" s="72"/>
      <c r="C35" s="72"/>
      <c r="D35" s="72"/>
      <c r="E35" s="72"/>
      <c r="F35" s="72"/>
    </row>
    <row r="36" spans="1:6">
      <c r="B36" s="72"/>
      <c r="C36" s="72"/>
      <c r="D36" s="72"/>
      <c r="E36" s="72"/>
      <c r="F36" s="72"/>
    </row>
    <row r="37" spans="1:6">
      <c r="B37" s="72"/>
      <c r="C37" s="72"/>
      <c r="D37" s="72"/>
      <c r="E37" s="72"/>
      <c r="F37" s="72"/>
    </row>
    <row r="38" spans="1:6">
      <c r="B38" s="72"/>
      <c r="C38" s="72"/>
      <c r="D38" s="72"/>
      <c r="E38" s="72"/>
      <c r="F38" s="72"/>
    </row>
    <row r="39" spans="1:6">
      <c r="F39" s="72"/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workbookViewId="0"/>
  </sheetViews>
  <sheetFormatPr defaultRowHeight="15"/>
  <cols>
    <col min="1" max="1" width="21.140625" style="5" customWidth="1"/>
    <col min="2" max="2" width="9.85546875" style="10" customWidth="1"/>
    <col min="3" max="3" width="9.85546875" style="13" customWidth="1"/>
    <col min="4" max="5" width="9.85546875" style="10" customWidth="1"/>
    <col min="6" max="6" width="12" style="10" customWidth="1"/>
    <col min="7" max="16384" width="9.140625" style="10"/>
  </cols>
  <sheetData>
    <row r="1" spans="1:6">
      <c r="A1" s="5" t="s">
        <v>178</v>
      </c>
    </row>
    <row r="2" spans="1:6">
      <c r="A2" s="5" t="s">
        <v>179</v>
      </c>
    </row>
    <row r="5" spans="1:6">
      <c r="B5" s="13" t="s">
        <v>180</v>
      </c>
      <c r="C5" s="13" t="s">
        <v>65</v>
      </c>
      <c r="D5" s="13" t="s">
        <v>181</v>
      </c>
      <c r="E5" s="13" t="s">
        <v>65</v>
      </c>
      <c r="F5" s="50"/>
    </row>
    <row r="6" spans="1:6">
      <c r="A6" s="5" t="s">
        <v>182</v>
      </c>
      <c r="B6" s="92">
        <v>416585</v>
      </c>
      <c r="C6" s="25">
        <f>B6/$B$6*100</f>
        <v>100</v>
      </c>
      <c r="D6" s="92">
        <v>74072</v>
      </c>
      <c r="E6" s="25">
        <f>D6/$D$6*100</f>
        <v>100</v>
      </c>
      <c r="F6" s="50"/>
    </row>
    <row r="7" spans="1:6">
      <c r="A7" s="5" t="s">
        <v>10</v>
      </c>
      <c r="B7" s="92">
        <v>81015</v>
      </c>
      <c r="C7" s="25">
        <f t="shared" ref="C7:C13" si="0">B7/$B$6*100</f>
        <v>19.44741169269177</v>
      </c>
      <c r="D7" s="92">
        <v>32764</v>
      </c>
      <c r="E7" s="25">
        <f t="shared" ref="E7:E13" si="1">D7/$D$6*100</f>
        <v>44.232638513878385</v>
      </c>
      <c r="F7" s="50"/>
    </row>
    <row r="8" spans="1:6">
      <c r="A8" s="5" t="s">
        <v>183</v>
      </c>
      <c r="B8" s="92">
        <v>24776</v>
      </c>
      <c r="C8" s="25">
        <f t="shared" si="0"/>
        <v>5.9474056915155371</v>
      </c>
      <c r="D8" s="92">
        <v>9485</v>
      </c>
      <c r="E8" s="25">
        <f t="shared" si="1"/>
        <v>12.805108543039207</v>
      </c>
      <c r="F8" s="50"/>
    </row>
    <row r="9" spans="1:6" ht="15" customHeight="1">
      <c r="A9" s="5" t="s">
        <v>184</v>
      </c>
      <c r="B9" s="92">
        <v>84235</v>
      </c>
      <c r="C9" s="25">
        <f t="shared" si="0"/>
        <v>20.220363191185474</v>
      </c>
      <c r="D9" s="92">
        <v>19618</v>
      </c>
      <c r="E9" s="25">
        <f t="shared" si="1"/>
        <v>26.485041581164271</v>
      </c>
    </row>
    <row r="10" spans="1:6">
      <c r="A10" s="5" t="s">
        <v>185</v>
      </c>
      <c r="B10" s="92">
        <v>9559</v>
      </c>
      <c r="C10" s="25">
        <f t="shared" si="0"/>
        <v>2.2946097435097279</v>
      </c>
      <c r="D10" s="92">
        <v>6308</v>
      </c>
      <c r="E10" s="25">
        <f t="shared" si="1"/>
        <v>8.5160384490765733</v>
      </c>
    </row>
    <row r="11" spans="1:6">
      <c r="A11" s="5" t="s">
        <v>186</v>
      </c>
      <c r="B11" s="92">
        <v>15340</v>
      </c>
      <c r="C11" s="25">
        <f t="shared" si="0"/>
        <v>3.6823217350600719</v>
      </c>
      <c r="D11" s="92">
        <v>8660</v>
      </c>
      <c r="E11" s="25">
        <f t="shared" si="1"/>
        <v>11.691327357166001</v>
      </c>
      <c r="F11" s="50"/>
    </row>
    <row r="12" spans="1:6">
      <c r="A12" s="5" t="s">
        <v>187</v>
      </c>
      <c r="B12" s="92">
        <v>5605</v>
      </c>
      <c r="C12" s="25">
        <f t="shared" si="0"/>
        <v>1.345463710887334</v>
      </c>
      <c r="D12" s="92">
        <v>3090</v>
      </c>
      <c r="E12" s="25">
        <f t="shared" si="1"/>
        <v>4.1716168052705473</v>
      </c>
      <c r="F12" s="50"/>
    </row>
    <row r="13" spans="1:6">
      <c r="A13" s="5" t="s">
        <v>188</v>
      </c>
      <c r="B13" s="92">
        <v>2483</v>
      </c>
      <c r="C13" s="25">
        <f t="shared" si="0"/>
        <v>0.59603682321735063</v>
      </c>
      <c r="D13" s="92">
        <v>2130</v>
      </c>
      <c r="E13" s="25">
        <f t="shared" si="1"/>
        <v>2.875580516254455</v>
      </c>
      <c r="F13" s="50"/>
    </row>
    <row r="14" spans="1:6">
      <c r="B14" s="50"/>
      <c r="C14" s="3"/>
      <c r="D14" s="50"/>
      <c r="E14" s="50"/>
      <c r="F14" s="50"/>
    </row>
    <row r="15" spans="1:6">
      <c r="D15" s="50"/>
      <c r="E15" s="50"/>
      <c r="F15" s="5"/>
    </row>
    <row r="16" spans="1:6">
      <c r="C16" s="3"/>
      <c r="D16" s="5"/>
      <c r="E16" s="5"/>
      <c r="F16" s="5"/>
    </row>
    <row r="17" spans="2:6">
      <c r="C17" s="93"/>
      <c r="D17" s="5"/>
      <c r="E17" s="5"/>
      <c r="F17" s="5"/>
    </row>
    <row r="18" spans="2:6">
      <c r="C18" s="93"/>
      <c r="D18" s="5"/>
      <c r="E18" s="5"/>
      <c r="F18" s="5"/>
    </row>
    <row r="19" spans="2:6">
      <c r="C19" s="93"/>
      <c r="D19" s="5"/>
      <c r="E19" s="5"/>
    </row>
    <row r="20" spans="2:6">
      <c r="C20" s="93"/>
    </row>
    <row r="21" spans="2:6">
      <c r="C21" s="93"/>
    </row>
    <row r="22" spans="2:6">
      <c r="C22" s="93"/>
    </row>
    <row r="23" spans="2:6">
      <c r="C23" s="93"/>
    </row>
    <row r="27" spans="2:6">
      <c r="D27" s="10" t="s">
        <v>20</v>
      </c>
    </row>
    <row r="30" spans="2:6" ht="15" customHeight="1">
      <c r="B30" s="82"/>
    </row>
    <row r="31" spans="2:6">
      <c r="B31" s="82"/>
    </row>
    <row r="34" spans="2:2">
      <c r="B34" s="82"/>
    </row>
    <row r="35" spans="2:2">
      <c r="B35" s="82"/>
    </row>
  </sheetData>
  <pageMargins left="0.75" right="0.75" top="1" bottom="1" header="0.5" footer="0.5"/>
  <pageSetup scale="6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showGridLines="0" zoomScaleNormal="100" workbookViewId="0"/>
  </sheetViews>
  <sheetFormatPr defaultRowHeight="15"/>
  <cols>
    <col min="1" max="1" width="18.42578125" style="5" customWidth="1"/>
    <col min="2" max="2" width="9" style="13" customWidth="1"/>
    <col min="3" max="3" width="11.140625" style="13" bestFit="1" customWidth="1"/>
    <col min="4" max="4" width="9" style="13" customWidth="1"/>
    <col min="5" max="5" width="13.140625" style="13" bestFit="1" customWidth="1"/>
    <col min="6" max="7" width="9" style="10" customWidth="1"/>
    <col min="8" max="8" width="6.85546875" style="10" bestFit="1" customWidth="1"/>
    <col min="9" max="9" width="7.42578125" style="10" bestFit="1" customWidth="1"/>
    <col min="10" max="16384" width="9.140625" style="10"/>
  </cols>
  <sheetData>
    <row r="1" spans="1:7">
      <c r="A1" s="5" t="s">
        <v>189</v>
      </c>
    </row>
    <row r="2" spans="1:7">
      <c r="A2" s="5" t="s">
        <v>190</v>
      </c>
    </row>
    <row r="4" spans="1:7">
      <c r="E4" s="47"/>
    </row>
    <row r="5" spans="1:7">
      <c r="A5" s="10"/>
      <c r="B5" s="5" t="s">
        <v>191</v>
      </c>
      <c r="C5" s="10"/>
      <c r="D5" s="10"/>
      <c r="E5" s="13" t="s">
        <v>12</v>
      </c>
    </row>
    <row r="6" spans="1:7">
      <c r="B6" s="13" t="s">
        <v>192</v>
      </c>
      <c r="C6" s="13" t="s">
        <v>193</v>
      </c>
      <c r="D6" s="13" t="s">
        <v>194</v>
      </c>
      <c r="E6" s="94" t="s">
        <v>192</v>
      </c>
      <c r="F6" s="94" t="s">
        <v>193</v>
      </c>
      <c r="G6" s="94" t="s">
        <v>194</v>
      </c>
    </row>
    <row r="7" spans="1:7">
      <c r="A7" s="5" t="s">
        <v>195</v>
      </c>
      <c r="B7" s="3">
        <v>56.644599999999997</v>
      </c>
      <c r="C7" s="3">
        <v>61.462600000000002</v>
      </c>
      <c r="D7" s="3">
        <v>59.701500000000003</v>
      </c>
      <c r="E7" s="3">
        <v>53.366799999999998</v>
      </c>
      <c r="F7" s="3">
        <v>58.523299999999999</v>
      </c>
      <c r="G7" s="3">
        <v>72.028000000000006</v>
      </c>
    </row>
    <row r="8" spans="1:7">
      <c r="A8" s="5" t="s">
        <v>196</v>
      </c>
      <c r="B8" s="3">
        <v>58.636600000000001</v>
      </c>
      <c r="C8" s="3">
        <v>53.704799999999999</v>
      </c>
      <c r="D8" s="3">
        <v>60.447800000000001</v>
      </c>
      <c r="E8" s="3">
        <v>65.085700000000003</v>
      </c>
      <c r="F8" s="3">
        <v>62.757899999999999</v>
      </c>
      <c r="G8" s="3">
        <v>70.629400000000004</v>
      </c>
    </row>
    <row r="9" spans="1:7">
      <c r="A9" s="5" t="s">
        <v>197</v>
      </c>
      <c r="B9" s="3">
        <v>19.703299999999999</v>
      </c>
      <c r="C9" s="3">
        <v>13.581</v>
      </c>
      <c r="D9" s="3">
        <v>14.552199999999999</v>
      </c>
      <c r="E9" s="3">
        <v>16.037700000000001</v>
      </c>
      <c r="F9" s="3">
        <v>11.400700000000001</v>
      </c>
      <c r="G9" s="3">
        <v>16.0839</v>
      </c>
    </row>
    <row r="10" spans="1:7">
      <c r="A10" s="38" t="s">
        <v>198</v>
      </c>
      <c r="B10" s="3">
        <v>9.0983999999999998</v>
      </c>
      <c r="C10" s="3">
        <v>7.7577999999999996</v>
      </c>
      <c r="D10" s="3">
        <v>8.2089999999999996</v>
      </c>
      <c r="E10" s="3">
        <v>10.853400000000001</v>
      </c>
      <c r="F10" s="3">
        <v>8.9033999999999995</v>
      </c>
      <c r="G10" s="3">
        <v>7.6923000000000004</v>
      </c>
    </row>
    <row r="11" spans="1:7">
      <c r="C11" s="25"/>
      <c r="D11" s="25"/>
      <c r="E11" s="25"/>
      <c r="F11" s="13"/>
      <c r="G11" s="13"/>
    </row>
    <row r="12" spans="1:7">
      <c r="B12" s="25"/>
      <c r="C12" s="25"/>
      <c r="D12" s="25"/>
      <c r="E12" s="25"/>
      <c r="F12" s="13"/>
      <c r="G12" s="13"/>
    </row>
    <row r="13" spans="1:7">
      <c r="C13" s="25"/>
      <c r="D13" s="25" t="s">
        <v>20</v>
      </c>
      <c r="E13" s="25"/>
      <c r="F13" s="13"/>
      <c r="G13" s="13"/>
    </row>
    <row r="14" spans="1:7">
      <c r="B14" s="25"/>
      <c r="C14" s="25"/>
      <c r="D14" s="25"/>
      <c r="E14" s="25"/>
      <c r="F14" s="13"/>
      <c r="G14" s="13"/>
    </row>
    <row r="15" spans="1:7">
      <c r="B15" s="25"/>
      <c r="C15" s="25"/>
      <c r="D15" s="25"/>
      <c r="E15" s="25"/>
      <c r="F15" s="13"/>
      <c r="G15" s="13"/>
    </row>
    <row r="16" spans="1:7" ht="15" customHeight="1">
      <c r="B16" s="25"/>
      <c r="C16" s="25"/>
      <c r="D16" s="25"/>
      <c r="E16" s="25"/>
    </row>
    <row r="17" spans="2:5" ht="15" customHeight="1">
      <c r="B17" s="25"/>
      <c r="C17" s="25"/>
      <c r="D17" s="25"/>
      <c r="E17" s="25"/>
    </row>
    <row r="18" spans="2:5">
      <c r="B18" s="25"/>
      <c r="C18" s="25"/>
      <c r="D18" s="25"/>
      <c r="E18" s="25"/>
    </row>
    <row r="19" spans="2:5">
      <c r="B19" s="25"/>
      <c r="C19" s="25"/>
      <c r="D19" s="25"/>
      <c r="E19" s="25"/>
    </row>
  </sheetData>
  <pageMargins left="0.75" right="0.75" top="1" bottom="1" header="0.5" footer="0.5"/>
  <pageSetup scale="5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/>
  </sheetViews>
  <sheetFormatPr defaultRowHeight="15"/>
  <cols>
    <col min="1" max="1" width="30.7109375" style="5" customWidth="1"/>
    <col min="2" max="3" width="11.28515625" style="31" bestFit="1" customWidth="1"/>
    <col min="4" max="4" width="11.28515625" style="13" customWidth="1"/>
    <col min="5" max="6" width="11.28515625" style="68" bestFit="1" customWidth="1"/>
    <col min="7" max="16384" width="9.140625" style="10"/>
  </cols>
  <sheetData>
    <row r="1" spans="1:6">
      <c r="A1" s="5" t="s">
        <v>199</v>
      </c>
    </row>
    <row r="2" spans="1:6">
      <c r="A2" s="5" t="s">
        <v>200</v>
      </c>
    </row>
    <row r="5" spans="1:6">
      <c r="B5" s="13" t="s">
        <v>166</v>
      </c>
      <c r="C5" s="13" t="s">
        <v>12</v>
      </c>
      <c r="E5" s="68" t="s">
        <v>166</v>
      </c>
      <c r="F5" s="68" t="s">
        <v>12</v>
      </c>
    </row>
    <row r="6" spans="1:6">
      <c r="A6" s="5" t="s">
        <v>201</v>
      </c>
      <c r="B6" s="95">
        <v>56842</v>
      </c>
      <c r="C6" s="95">
        <v>14326</v>
      </c>
      <c r="E6" s="96">
        <f>B6/$B$6</f>
        <v>1</v>
      </c>
      <c r="F6" s="96">
        <f>C6/$C$6</f>
        <v>1</v>
      </c>
    </row>
    <row r="7" spans="1:6">
      <c r="A7" s="5" t="s">
        <v>202</v>
      </c>
      <c r="B7" s="95">
        <v>32620</v>
      </c>
      <c r="C7" s="95">
        <v>7832</v>
      </c>
      <c r="E7" s="96">
        <f t="shared" ref="E7:E13" si="0">B7/$B$6</f>
        <v>0.57387143309524646</v>
      </c>
      <c r="F7" s="96">
        <f>C7/$C$6</f>
        <v>0.5466983107636465</v>
      </c>
    </row>
    <row r="8" spans="1:6">
      <c r="A8" s="5" t="s">
        <v>203</v>
      </c>
      <c r="B8" s="95">
        <v>32952</v>
      </c>
      <c r="C8" s="95">
        <v>9266</v>
      </c>
      <c r="E8" s="96">
        <f t="shared" si="0"/>
        <v>0.57971218465219376</v>
      </c>
      <c r="F8" s="96">
        <f t="shared" ref="F8:F13" si="1">C8/$C$6</f>
        <v>0.64679603518079021</v>
      </c>
    </row>
    <row r="9" spans="1:6">
      <c r="A9" s="5" t="s">
        <v>197</v>
      </c>
      <c r="B9" s="95">
        <v>10743</v>
      </c>
      <c r="C9" s="95">
        <v>2190</v>
      </c>
      <c r="E9" s="96">
        <f t="shared" si="0"/>
        <v>0.18899757221772634</v>
      </c>
      <c r="F9" s="96">
        <f t="shared" si="1"/>
        <v>0.15286890967471731</v>
      </c>
    </row>
    <row r="10" spans="1:6">
      <c r="A10" s="5" t="s">
        <v>204</v>
      </c>
      <c r="B10" s="95">
        <v>21615</v>
      </c>
      <c r="C10" s="95">
        <v>5545</v>
      </c>
      <c r="E10" s="96">
        <f t="shared" si="0"/>
        <v>0.38026459308257976</v>
      </c>
      <c r="F10" s="96">
        <f t="shared" si="1"/>
        <v>0.38705849504397599</v>
      </c>
    </row>
    <row r="11" spans="1:6">
      <c r="A11" s="5" t="s">
        <v>205</v>
      </c>
      <c r="B11" s="95">
        <v>6636</v>
      </c>
      <c r="C11" s="95">
        <v>1280</v>
      </c>
      <c r="E11" s="96">
        <f t="shared" si="0"/>
        <v>0.11674466063826044</v>
      </c>
      <c r="F11" s="96">
        <f t="shared" si="1"/>
        <v>8.9348038531341614E-2</v>
      </c>
    </row>
    <row r="12" spans="1:6">
      <c r="A12" s="5" t="s">
        <v>206</v>
      </c>
      <c r="B12" s="95">
        <v>6955</v>
      </c>
      <c r="C12" s="95">
        <v>1567</v>
      </c>
      <c r="E12" s="96">
        <f t="shared" si="0"/>
        <v>0.12235670806797791</v>
      </c>
      <c r="F12" s="96">
        <f t="shared" si="1"/>
        <v>0.10938154404579087</v>
      </c>
    </row>
    <row r="13" spans="1:6">
      <c r="A13" s="5" t="s">
        <v>207</v>
      </c>
      <c r="B13" s="95">
        <v>4672</v>
      </c>
      <c r="C13" s="95">
        <v>958</v>
      </c>
      <c r="E13" s="96">
        <f t="shared" si="0"/>
        <v>8.2192744801379267E-2</v>
      </c>
      <c r="F13" s="96">
        <f t="shared" si="1"/>
        <v>6.6871422588300991E-2</v>
      </c>
    </row>
    <row r="15" spans="1:6">
      <c r="B15" s="13"/>
      <c r="C15" s="13"/>
    </row>
    <row r="16" spans="1:6">
      <c r="B16" s="13"/>
      <c r="C16" s="13"/>
      <c r="E16" s="96"/>
      <c r="F16" s="96"/>
    </row>
    <row r="17" spans="1:6">
      <c r="B17" s="13"/>
      <c r="C17" s="13"/>
      <c r="E17" s="96"/>
      <c r="F17" s="96"/>
    </row>
    <row r="18" spans="1:6">
      <c r="B18" s="13"/>
      <c r="C18" s="13"/>
      <c r="E18" s="96"/>
      <c r="F18" s="96"/>
    </row>
    <row r="19" spans="1:6">
      <c r="B19" s="13"/>
      <c r="C19" s="13"/>
      <c r="E19" s="96"/>
      <c r="F19" s="96"/>
    </row>
    <row r="25" spans="1:6">
      <c r="B25" s="13"/>
      <c r="C25" s="13"/>
    </row>
    <row r="26" spans="1:6">
      <c r="B26" s="13"/>
      <c r="C26" s="13"/>
      <c r="E26" s="96"/>
      <c r="F26" s="96"/>
    </row>
    <row r="27" spans="1:6">
      <c r="B27" s="13"/>
      <c r="C27" s="13"/>
      <c r="E27" s="96"/>
      <c r="F27" s="96"/>
    </row>
    <row r="28" spans="1:6">
      <c r="A28" s="97"/>
      <c r="B28" s="13"/>
      <c r="C28" s="13"/>
      <c r="D28" s="13" t="s">
        <v>20</v>
      </c>
      <c r="E28" s="96"/>
      <c r="F28" s="96"/>
    </row>
    <row r="29" spans="1:6">
      <c r="A29" s="97"/>
      <c r="B29" s="13"/>
      <c r="C29" s="13"/>
      <c r="E29" s="96"/>
      <c r="F29" s="96"/>
    </row>
    <row r="30" spans="1:6">
      <c r="A30" s="97"/>
      <c r="B30" s="13"/>
      <c r="C30" s="13"/>
      <c r="E30" s="96"/>
      <c r="F30" s="96"/>
    </row>
    <row r="31" spans="1:6" ht="15" customHeight="1">
      <c r="A31" s="97"/>
      <c r="B31" s="13"/>
      <c r="C31" s="13"/>
      <c r="E31" s="96"/>
      <c r="F31" s="96"/>
    </row>
    <row r="32" spans="1:6" ht="15" customHeight="1">
      <c r="A32" s="97"/>
      <c r="B32" s="13"/>
      <c r="C32" s="13"/>
      <c r="E32" s="96"/>
      <c r="F32" s="96"/>
    </row>
    <row r="33" spans="1:6">
      <c r="A33" s="97"/>
      <c r="B33" s="13"/>
      <c r="C33" s="13"/>
      <c r="E33" s="96"/>
      <c r="F33" s="96"/>
    </row>
  </sheetData>
  <pageMargins left="0.75" right="0.75" top="1" bottom="1" header="0.5" footer="0.5"/>
  <pageSetup scale="5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19"/>
  <sheetViews>
    <sheetView showGridLines="0" zoomScaleNormal="100" workbookViewId="0"/>
  </sheetViews>
  <sheetFormatPr defaultRowHeight="15" customHeight="1"/>
  <cols>
    <col min="1" max="1" width="15.28515625" style="10" customWidth="1"/>
    <col min="2" max="2" width="8.5703125" style="10" bestFit="1" customWidth="1"/>
    <col min="3" max="3" width="12.140625" style="10" bestFit="1" customWidth="1"/>
    <col min="4" max="4" width="17.5703125" style="10" bestFit="1" customWidth="1"/>
    <col min="5" max="5" width="22.5703125" style="10" bestFit="1" customWidth="1"/>
    <col min="6" max="6" width="16.7109375" style="10" bestFit="1" customWidth="1"/>
    <col min="7" max="16384" width="9.140625" style="10"/>
  </cols>
  <sheetData>
    <row r="1" spans="1:6" ht="15" customHeight="1">
      <c r="A1" s="10" t="s">
        <v>208</v>
      </c>
    </row>
    <row r="2" spans="1:6" ht="15" customHeight="1">
      <c r="A2" s="10" t="s">
        <v>209</v>
      </c>
    </row>
    <row r="5" spans="1:6" ht="15" customHeight="1">
      <c r="B5" s="13" t="s">
        <v>210</v>
      </c>
      <c r="C5" s="13" t="s">
        <v>211</v>
      </c>
      <c r="D5" s="13" t="s">
        <v>212</v>
      </c>
      <c r="E5" s="13" t="s">
        <v>213</v>
      </c>
      <c r="F5" s="13" t="s">
        <v>214</v>
      </c>
    </row>
    <row r="6" spans="1:6" ht="15" customHeight="1">
      <c r="A6" s="10" t="s">
        <v>215</v>
      </c>
      <c r="B6" s="36">
        <v>22.492599999999999</v>
      </c>
      <c r="C6" s="36">
        <v>36.132599999999996</v>
      </c>
      <c r="D6" s="36">
        <v>15.1068</v>
      </c>
      <c r="E6" s="36">
        <v>12.552099999999999</v>
      </c>
      <c r="F6" s="36">
        <v>13.7159</v>
      </c>
    </row>
    <row r="7" spans="1:6" ht="15" customHeight="1">
      <c r="A7" s="10" t="s">
        <v>153</v>
      </c>
      <c r="B7" s="36">
        <v>24.557099999999998</v>
      </c>
      <c r="C7" s="36">
        <v>31.716999999999999</v>
      </c>
      <c r="D7" s="36">
        <v>21.9879</v>
      </c>
      <c r="E7" s="36">
        <v>11.4198</v>
      </c>
      <c r="F7" s="36">
        <v>10.318099999999999</v>
      </c>
    </row>
    <row r="8" spans="1:6" ht="15" customHeight="1">
      <c r="A8" s="10" t="s">
        <v>216</v>
      </c>
      <c r="B8" s="36">
        <v>24.971699999999998</v>
      </c>
      <c r="C8" s="36">
        <v>31.1557</v>
      </c>
      <c r="D8" s="36">
        <v>21.636800000000001</v>
      </c>
      <c r="E8" s="36">
        <v>12.479799999999999</v>
      </c>
      <c r="F8" s="36">
        <v>9.7559000000000005</v>
      </c>
    </row>
    <row r="9" spans="1:6" ht="15" customHeight="1">
      <c r="A9" s="10" t="s">
        <v>8</v>
      </c>
      <c r="B9" s="36">
        <v>30.767700000000001</v>
      </c>
      <c r="C9" s="36">
        <v>28.359200000000001</v>
      </c>
      <c r="D9" s="36">
        <v>20.598600000000001</v>
      </c>
      <c r="E9" s="36">
        <v>11.6623</v>
      </c>
      <c r="F9" s="36">
        <v>8.6121999999999996</v>
      </c>
    </row>
    <row r="10" spans="1:6" ht="15" customHeight="1">
      <c r="A10" s="10" t="s">
        <v>12</v>
      </c>
      <c r="B10" s="36">
        <v>29.497399999999999</v>
      </c>
      <c r="C10" s="36">
        <v>28.4711</v>
      </c>
      <c r="D10" s="36">
        <v>20.721399999999999</v>
      </c>
      <c r="E10" s="36">
        <v>12.4773</v>
      </c>
      <c r="F10" s="36">
        <v>8.8328000000000007</v>
      </c>
    </row>
    <row r="11" spans="1:6" ht="15" customHeight="1">
      <c r="A11" s="10" t="s">
        <v>217</v>
      </c>
      <c r="B11" s="36">
        <v>47.673499999999997</v>
      </c>
      <c r="C11" s="36">
        <v>19.318999999999999</v>
      </c>
      <c r="D11" s="36">
        <v>8.2878000000000007</v>
      </c>
      <c r="E11" s="36">
        <v>8.7324000000000002</v>
      </c>
      <c r="F11" s="36">
        <v>15.987299999999999</v>
      </c>
    </row>
    <row r="13" spans="1:6" ht="15" customHeight="1">
      <c r="B13" s="36"/>
    </row>
    <row r="14" spans="1:6" ht="15" customHeight="1">
      <c r="B14" s="36"/>
    </row>
    <row r="15" spans="1:6" ht="15" customHeight="1">
      <c r="B15" s="36"/>
    </row>
    <row r="16" spans="1:6" ht="15" customHeight="1">
      <c r="B16" s="36"/>
    </row>
    <row r="17" spans="2:2" ht="15" customHeight="1">
      <c r="B17" s="36"/>
    </row>
    <row r="18" spans="2:2" ht="15" customHeight="1">
      <c r="B18" s="36"/>
    </row>
    <row r="19" spans="2:2" ht="15" customHeight="1">
      <c r="B19" s="36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9"/>
  <sheetViews>
    <sheetView showGridLines="0" zoomScaleNormal="100" workbookViewId="0"/>
  </sheetViews>
  <sheetFormatPr defaultRowHeight="15" customHeight="1"/>
  <cols>
    <col min="1" max="1" width="18.7109375" style="10" customWidth="1"/>
    <col min="2" max="2" width="15.7109375" style="10" bestFit="1" customWidth="1"/>
    <col min="3" max="3" width="12.140625" style="10" bestFit="1" customWidth="1"/>
    <col min="4" max="16384" width="9.140625" style="10"/>
  </cols>
  <sheetData>
    <row r="1" spans="1:3" ht="15" customHeight="1">
      <c r="A1" s="10" t="s">
        <v>218</v>
      </c>
    </row>
    <row r="2" spans="1:3" ht="15" customHeight="1">
      <c r="A2" s="10" t="s">
        <v>219</v>
      </c>
    </row>
    <row r="5" spans="1:3" ht="15" customHeight="1">
      <c r="B5" s="13" t="s">
        <v>220</v>
      </c>
      <c r="C5" s="13" t="s">
        <v>221</v>
      </c>
    </row>
    <row r="6" spans="1:3" ht="15" customHeight="1">
      <c r="A6" s="5" t="s">
        <v>215</v>
      </c>
      <c r="B6" s="36">
        <v>38.366700000000002</v>
      </c>
      <c r="C6" s="36">
        <v>61.633299999999998</v>
      </c>
    </row>
    <row r="7" spans="1:3" ht="15" customHeight="1">
      <c r="A7" s="5" t="s">
        <v>12</v>
      </c>
      <c r="B7" s="36">
        <v>50.885199999999998</v>
      </c>
      <c r="C7" s="36">
        <v>49.114800000000002</v>
      </c>
    </row>
    <row r="8" spans="1:3" ht="15" customHeight="1">
      <c r="A8" s="5" t="s">
        <v>222</v>
      </c>
      <c r="B8" s="36">
        <v>72.959199999999996</v>
      </c>
      <c r="C8" s="36">
        <v>27.040800000000001</v>
      </c>
    </row>
    <row r="9" spans="1:3" ht="15" customHeight="1">
      <c r="A9" s="5" t="s">
        <v>223</v>
      </c>
      <c r="B9" s="36">
        <v>64.008899999999997</v>
      </c>
      <c r="C9" s="36">
        <v>35.991100000000003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08"/>
  <sheetViews>
    <sheetView showGridLines="0" zoomScaleNormal="100" workbookViewId="0"/>
  </sheetViews>
  <sheetFormatPr defaultRowHeight="15"/>
  <cols>
    <col min="1" max="1" width="8.28515625" style="11" customWidth="1"/>
    <col min="2" max="2" width="14" style="12" customWidth="1"/>
    <col min="3" max="3" width="14" style="13" customWidth="1"/>
    <col min="4" max="16384" width="9.140625" style="10"/>
  </cols>
  <sheetData>
    <row r="1" spans="1:4">
      <c r="A1" s="7" t="s">
        <v>21</v>
      </c>
      <c r="B1" s="8"/>
      <c r="C1" s="9" t="s">
        <v>20</v>
      </c>
    </row>
    <row r="2" spans="1:4">
      <c r="A2" s="11" t="s">
        <v>22</v>
      </c>
    </row>
    <row r="5" spans="1:4">
      <c r="A5" s="11" t="s">
        <v>23</v>
      </c>
      <c r="B5" s="12" t="s">
        <v>24</v>
      </c>
      <c r="C5" s="13" t="s">
        <v>4</v>
      </c>
    </row>
    <row r="6" spans="1:4">
      <c r="A6" s="14">
        <v>3</v>
      </c>
      <c r="B6" s="15">
        <v>0</v>
      </c>
      <c r="C6" s="16">
        <v>0</v>
      </c>
    </row>
    <row r="7" spans="1:4">
      <c r="A7" s="14">
        <v>4</v>
      </c>
      <c r="B7" s="15">
        <v>0.01</v>
      </c>
      <c r="C7" s="16">
        <v>0.01</v>
      </c>
    </row>
    <row r="8" spans="1:4">
      <c r="A8" s="17">
        <v>5</v>
      </c>
      <c r="B8" s="18">
        <v>0.02</v>
      </c>
      <c r="C8" s="19">
        <v>0.02</v>
      </c>
    </row>
    <row r="9" spans="1:4">
      <c r="A9" s="17">
        <v>6</v>
      </c>
      <c r="B9" s="18">
        <v>0.04</v>
      </c>
      <c r="C9" s="19">
        <v>0.04</v>
      </c>
    </row>
    <row r="10" spans="1:4">
      <c r="A10" s="14">
        <v>7</v>
      </c>
      <c r="B10" s="20">
        <v>0.05</v>
      </c>
      <c r="C10" s="21">
        <v>0.05</v>
      </c>
      <c r="D10" s="13"/>
    </row>
    <row r="11" spans="1:4">
      <c r="A11" s="17">
        <v>8</v>
      </c>
      <c r="B11" s="18">
        <v>0.05</v>
      </c>
      <c r="C11" s="22">
        <v>0.06</v>
      </c>
      <c r="D11" s="1"/>
    </row>
    <row r="12" spans="1:4">
      <c r="A12" s="14">
        <v>9</v>
      </c>
      <c r="B12" s="15">
        <v>0.06</v>
      </c>
      <c r="C12" s="22">
        <v>7.0000000000000007E-2</v>
      </c>
      <c r="D12" s="1"/>
    </row>
    <row r="13" spans="1:4">
      <c r="A13" s="14">
        <v>10</v>
      </c>
      <c r="B13" s="15">
        <v>7.0000000000000007E-2</v>
      </c>
      <c r="C13" s="22">
        <v>0.08</v>
      </c>
      <c r="D13" s="1"/>
    </row>
    <row r="14" spans="1:4">
      <c r="A14" s="14">
        <v>11</v>
      </c>
      <c r="B14" s="15">
        <v>0.09</v>
      </c>
      <c r="C14" s="22">
        <v>0.1</v>
      </c>
      <c r="D14" s="1"/>
    </row>
    <row r="15" spans="1:4">
      <c r="A15" s="14">
        <v>12</v>
      </c>
      <c r="B15" s="15">
        <v>0.1</v>
      </c>
      <c r="C15" s="22">
        <v>0.1</v>
      </c>
      <c r="D15" s="1"/>
    </row>
    <row r="16" spans="1:4">
      <c r="A16" s="14">
        <v>13</v>
      </c>
      <c r="B16" s="15">
        <v>0.1</v>
      </c>
      <c r="C16" s="22">
        <v>0.11</v>
      </c>
    </row>
    <row r="17" spans="1:4">
      <c r="A17" s="14">
        <v>14</v>
      </c>
      <c r="B17" s="15">
        <v>0.12</v>
      </c>
      <c r="C17" s="22">
        <v>0.12</v>
      </c>
    </row>
    <row r="18" spans="1:4">
      <c r="A18" s="14">
        <v>15</v>
      </c>
      <c r="B18" s="15">
        <v>0.13</v>
      </c>
      <c r="C18" s="22">
        <v>0.13</v>
      </c>
    </row>
    <row r="19" spans="1:4">
      <c r="A19" s="14">
        <v>16</v>
      </c>
      <c r="B19" s="15">
        <v>0.13</v>
      </c>
      <c r="C19" s="22">
        <v>0.14000000000000001</v>
      </c>
    </row>
    <row r="20" spans="1:4">
      <c r="A20" s="14">
        <v>17</v>
      </c>
      <c r="B20" s="15">
        <v>0.14000000000000001</v>
      </c>
      <c r="C20" s="22">
        <v>0.15</v>
      </c>
    </row>
    <row r="21" spans="1:4">
      <c r="A21" s="14">
        <v>18</v>
      </c>
      <c r="B21" s="15">
        <v>0.15</v>
      </c>
      <c r="C21" s="22">
        <v>0.16</v>
      </c>
    </row>
    <row r="22" spans="1:4">
      <c r="A22" s="14">
        <v>19</v>
      </c>
      <c r="B22" s="18">
        <v>0.16</v>
      </c>
      <c r="C22" s="22">
        <v>0.19</v>
      </c>
      <c r="D22" s="1"/>
    </row>
    <row r="23" spans="1:4">
      <c r="A23" s="23">
        <v>20</v>
      </c>
      <c r="B23" s="18">
        <v>0.19</v>
      </c>
      <c r="C23" s="22">
        <v>0.21</v>
      </c>
    </row>
    <row r="24" spans="1:4">
      <c r="A24" s="17">
        <v>21</v>
      </c>
      <c r="B24" s="18">
        <v>0.21</v>
      </c>
      <c r="C24" s="22">
        <v>0.24</v>
      </c>
    </row>
    <row r="25" spans="1:4">
      <c r="A25" s="17">
        <v>22</v>
      </c>
      <c r="B25" s="18">
        <v>0.24</v>
      </c>
      <c r="C25" s="22">
        <v>0.25</v>
      </c>
    </row>
    <row r="26" spans="1:4">
      <c r="A26" s="17">
        <v>23</v>
      </c>
      <c r="B26" s="18">
        <v>0.25</v>
      </c>
      <c r="C26" s="22">
        <v>0.28000000000000003</v>
      </c>
    </row>
    <row r="27" spans="1:4">
      <c r="A27" s="23">
        <v>24</v>
      </c>
      <c r="B27" s="15">
        <v>0.28000000000000003</v>
      </c>
      <c r="C27" s="22">
        <v>0.3</v>
      </c>
    </row>
    <row r="28" spans="1:4">
      <c r="A28" s="23">
        <v>25</v>
      </c>
      <c r="B28" s="15">
        <v>0.28999999999999998</v>
      </c>
      <c r="C28" s="22">
        <v>0.33</v>
      </c>
    </row>
    <row r="29" spans="1:4">
      <c r="A29" s="23">
        <v>26</v>
      </c>
      <c r="B29" s="15">
        <v>0.34</v>
      </c>
      <c r="C29" s="22">
        <v>0.37</v>
      </c>
    </row>
    <row r="30" spans="1:4">
      <c r="A30" s="23">
        <v>27</v>
      </c>
      <c r="B30" s="15">
        <v>0.37</v>
      </c>
      <c r="C30" s="22">
        <v>0.4</v>
      </c>
    </row>
    <row r="31" spans="1:4">
      <c r="A31" s="23">
        <v>28</v>
      </c>
      <c r="B31" s="24">
        <v>0.4</v>
      </c>
      <c r="C31" s="22">
        <v>0.45</v>
      </c>
    </row>
    <row r="32" spans="1:4">
      <c r="A32" s="23">
        <v>29</v>
      </c>
      <c r="B32" s="24">
        <v>0.44</v>
      </c>
      <c r="C32" s="22">
        <v>0.51</v>
      </c>
    </row>
    <row r="33" spans="1:3">
      <c r="A33" s="23">
        <v>30</v>
      </c>
      <c r="B33" s="24">
        <v>0.51</v>
      </c>
      <c r="C33" s="22">
        <v>0.59</v>
      </c>
    </row>
    <row r="34" spans="1:3">
      <c r="A34" s="23">
        <v>31</v>
      </c>
      <c r="B34" s="24">
        <v>0.56999999999999995</v>
      </c>
      <c r="C34" s="22">
        <v>0.65</v>
      </c>
    </row>
    <row r="35" spans="1:3">
      <c r="A35" s="23">
        <v>32</v>
      </c>
      <c r="B35" s="24">
        <v>0.65</v>
      </c>
      <c r="C35" s="22">
        <v>0.7</v>
      </c>
    </row>
    <row r="36" spans="1:3">
      <c r="A36" s="23">
        <v>33</v>
      </c>
      <c r="B36" s="24">
        <v>0.72</v>
      </c>
      <c r="C36" s="22">
        <v>0.81</v>
      </c>
    </row>
    <row r="37" spans="1:3">
      <c r="A37" s="23">
        <v>34</v>
      </c>
      <c r="B37" s="24">
        <v>0.83</v>
      </c>
      <c r="C37" s="22">
        <v>0.88</v>
      </c>
    </row>
    <row r="38" spans="1:3">
      <c r="A38" s="23">
        <v>35</v>
      </c>
      <c r="B38" s="24">
        <v>0.91</v>
      </c>
      <c r="C38" s="22">
        <v>0.99</v>
      </c>
    </row>
    <row r="39" spans="1:3">
      <c r="A39" s="23">
        <v>36</v>
      </c>
      <c r="B39" s="24">
        <v>0.96</v>
      </c>
      <c r="C39" s="22">
        <v>1.06</v>
      </c>
    </row>
    <row r="40" spans="1:3">
      <c r="A40" s="23">
        <v>37</v>
      </c>
      <c r="B40" s="24">
        <v>1.03</v>
      </c>
      <c r="C40" s="22">
        <v>1.1499999999999999</v>
      </c>
    </row>
    <row r="41" spans="1:3">
      <c r="A41" s="23">
        <v>38</v>
      </c>
      <c r="B41" s="24">
        <v>1.18</v>
      </c>
      <c r="C41" s="22">
        <v>1.27</v>
      </c>
    </row>
    <row r="42" spans="1:3">
      <c r="A42" s="23">
        <v>39</v>
      </c>
      <c r="B42" s="24">
        <v>1.31</v>
      </c>
      <c r="C42" s="22">
        <v>1.4</v>
      </c>
    </row>
    <row r="43" spans="1:3">
      <c r="A43" s="14">
        <v>40</v>
      </c>
      <c r="B43" s="15">
        <v>1.42</v>
      </c>
      <c r="C43" s="22">
        <v>1.52</v>
      </c>
    </row>
    <row r="44" spans="1:3">
      <c r="A44" s="14">
        <v>41</v>
      </c>
      <c r="B44" s="15">
        <v>1.54</v>
      </c>
      <c r="C44" s="22">
        <v>1.63</v>
      </c>
    </row>
    <row r="45" spans="1:3">
      <c r="A45" s="14">
        <v>42</v>
      </c>
      <c r="B45" s="15">
        <v>1.63</v>
      </c>
      <c r="C45" s="22">
        <v>1.81</v>
      </c>
    </row>
    <row r="46" spans="1:3">
      <c r="A46" s="14">
        <v>43</v>
      </c>
      <c r="B46" s="15">
        <v>1.8</v>
      </c>
      <c r="C46" s="22">
        <v>1.92</v>
      </c>
    </row>
    <row r="47" spans="1:3">
      <c r="A47" s="14">
        <v>44</v>
      </c>
      <c r="B47" s="15">
        <v>2.02</v>
      </c>
      <c r="C47" s="22">
        <v>2.11</v>
      </c>
    </row>
    <row r="48" spans="1:3">
      <c r="A48" s="14">
        <v>45</v>
      </c>
      <c r="B48" s="18">
        <v>2.2400000000000002</v>
      </c>
      <c r="C48" s="22">
        <v>2.23</v>
      </c>
    </row>
    <row r="49" spans="1:3">
      <c r="A49" s="14">
        <v>46</v>
      </c>
      <c r="B49" s="18">
        <v>2.4</v>
      </c>
      <c r="C49" s="22">
        <v>2.44</v>
      </c>
    </row>
    <row r="50" spans="1:3">
      <c r="A50" s="14">
        <v>47</v>
      </c>
      <c r="B50" s="18">
        <v>2.59</v>
      </c>
      <c r="C50" s="22">
        <v>2.65</v>
      </c>
    </row>
    <row r="51" spans="1:3">
      <c r="A51" s="14">
        <v>48</v>
      </c>
      <c r="B51" s="18">
        <v>2.86</v>
      </c>
      <c r="C51" s="22">
        <v>2.85</v>
      </c>
    </row>
    <row r="52" spans="1:3">
      <c r="A52" s="14">
        <v>49</v>
      </c>
      <c r="B52" s="18">
        <v>3.15</v>
      </c>
      <c r="C52" s="22">
        <v>3.09</v>
      </c>
    </row>
    <row r="53" spans="1:3">
      <c r="A53" s="14">
        <v>50</v>
      </c>
      <c r="B53" s="18">
        <v>3.42</v>
      </c>
      <c r="C53" s="22">
        <v>3.29</v>
      </c>
    </row>
    <row r="54" spans="1:3">
      <c r="A54" s="14">
        <v>51</v>
      </c>
      <c r="B54" s="18">
        <v>3.69</v>
      </c>
      <c r="C54" s="22">
        <v>3.53</v>
      </c>
    </row>
    <row r="55" spans="1:3">
      <c r="A55" s="14">
        <v>52</v>
      </c>
      <c r="B55" s="18">
        <v>3.91</v>
      </c>
      <c r="C55" s="22">
        <v>3.93</v>
      </c>
    </row>
    <row r="56" spans="1:3">
      <c r="A56" s="14">
        <v>53</v>
      </c>
      <c r="B56" s="18">
        <v>4.3499999999999996</v>
      </c>
      <c r="C56" s="22">
        <v>4.21</v>
      </c>
    </row>
    <row r="57" spans="1:3">
      <c r="A57" s="14">
        <v>54</v>
      </c>
      <c r="B57" s="18">
        <v>4.6900000000000004</v>
      </c>
      <c r="C57" s="22">
        <v>4.47</v>
      </c>
    </row>
    <row r="58" spans="1:3">
      <c r="A58" s="14">
        <v>55</v>
      </c>
      <c r="B58" s="18">
        <v>5.2</v>
      </c>
      <c r="C58" s="22">
        <v>4.7699999999999996</v>
      </c>
    </row>
    <row r="59" spans="1:3">
      <c r="A59" s="14">
        <v>56</v>
      </c>
      <c r="B59" s="18">
        <v>5.73</v>
      </c>
      <c r="C59" s="22">
        <v>5.21</v>
      </c>
    </row>
    <row r="60" spans="1:3">
      <c r="A60" s="14">
        <v>57</v>
      </c>
      <c r="B60" s="18">
        <v>6.21</v>
      </c>
      <c r="C60" s="22">
        <v>5.59</v>
      </c>
    </row>
    <row r="61" spans="1:3">
      <c r="A61" s="14">
        <v>58</v>
      </c>
      <c r="B61" s="18">
        <v>6.71</v>
      </c>
      <c r="C61" s="22">
        <v>5.93</v>
      </c>
    </row>
    <row r="62" spans="1:3">
      <c r="A62" s="14">
        <v>59</v>
      </c>
      <c r="B62" s="18">
        <v>7.16</v>
      </c>
      <c r="C62" s="22">
        <v>6.46</v>
      </c>
    </row>
    <row r="63" spans="1:3">
      <c r="A63" s="14">
        <v>60</v>
      </c>
      <c r="B63" s="18">
        <v>7.8</v>
      </c>
      <c r="C63" s="22">
        <v>6.92</v>
      </c>
    </row>
    <row r="64" spans="1:3">
      <c r="A64" s="14">
        <v>61</v>
      </c>
      <c r="B64" s="18">
        <v>8.48</v>
      </c>
      <c r="C64" s="22">
        <v>7.37</v>
      </c>
    </row>
    <row r="65" spans="1:3">
      <c r="A65" s="14">
        <v>62</v>
      </c>
      <c r="B65" s="18">
        <v>9.34</v>
      </c>
      <c r="C65" s="22">
        <v>7.9</v>
      </c>
    </row>
    <row r="66" spans="1:3">
      <c r="A66" s="14">
        <v>63</v>
      </c>
      <c r="B66" s="18">
        <v>10.26</v>
      </c>
      <c r="C66" s="22">
        <v>8.57</v>
      </c>
    </row>
    <row r="67" spans="1:3">
      <c r="A67" s="14">
        <v>64</v>
      </c>
      <c r="B67" s="18">
        <v>11.18</v>
      </c>
      <c r="C67" s="22">
        <v>9.07</v>
      </c>
    </row>
    <row r="68" spans="1:3">
      <c r="A68" s="14">
        <v>65</v>
      </c>
      <c r="B68" s="18">
        <v>12.07</v>
      </c>
      <c r="C68" s="22">
        <v>9.6300000000000008</v>
      </c>
    </row>
    <row r="69" spans="1:3">
      <c r="A69" s="14">
        <v>66</v>
      </c>
      <c r="B69" s="18">
        <v>13.17</v>
      </c>
      <c r="C69" s="22">
        <v>10.27</v>
      </c>
    </row>
    <row r="70" spans="1:3">
      <c r="A70" s="14">
        <v>67</v>
      </c>
      <c r="B70" s="18">
        <v>14.45</v>
      </c>
      <c r="C70" s="22">
        <v>10.92</v>
      </c>
    </row>
    <row r="71" spans="1:3">
      <c r="A71" s="14">
        <v>68</v>
      </c>
      <c r="B71" s="18">
        <v>15.73</v>
      </c>
      <c r="C71" s="22">
        <v>11.8</v>
      </c>
    </row>
    <row r="72" spans="1:3">
      <c r="A72" s="14">
        <v>69</v>
      </c>
      <c r="B72" s="18">
        <v>17.13</v>
      </c>
      <c r="C72" s="22">
        <v>12.56</v>
      </c>
    </row>
    <row r="73" spans="1:3">
      <c r="A73" s="14">
        <v>70</v>
      </c>
      <c r="B73" s="18">
        <v>18.61</v>
      </c>
      <c r="C73" s="22">
        <v>13.4</v>
      </c>
    </row>
    <row r="74" spans="1:3">
      <c r="A74" s="14">
        <v>71</v>
      </c>
      <c r="B74" s="18">
        <v>20.14</v>
      </c>
      <c r="C74" s="22">
        <v>14.25</v>
      </c>
    </row>
    <row r="75" spans="1:3">
      <c r="A75" s="14">
        <v>72</v>
      </c>
      <c r="B75" s="18">
        <v>21.72</v>
      </c>
      <c r="C75" s="22">
        <v>15.32</v>
      </c>
    </row>
    <row r="76" spans="1:3">
      <c r="A76" s="14">
        <v>73</v>
      </c>
      <c r="B76" s="18">
        <v>23.2</v>
      </c>
      <c r="C76" s="22">
        <v>16.34</v>
      </c>
    </row>
    <row r="77" spans="1:3">
      <c r="A77" s="14">
        <v>74</v>
      </c>
      <c r="B77" s="18">
        <v>25.14</v>
      </c>
      <c r="C77" s="22">
        <v>17.37</v>
      </c>
    </row>
    <row r="78" spans="1:3">
      <c r="A78" s="14">
        <v>75</v>
      </c>
      <c r="B78" s="18">
        <v>26.97</v>
      </c>
      <c r="C78" s="22">
        <v>18.399999999999999</v>
      </c>
    </row>
    <row r="79" spans="1:3">
      <c r="A79" s="14">
        <v>76</v>
      </c>
      <c r="B79" s="18">
        <v>28.61</v>
      </c>
      <c r="C79" s="22">
        <v>19.670000000000002</v>
      </c>
    </row>
    <row r="80" spans="1:3">
      <c r="A80" s="14">
        <v>77</v>
      </c>
      <c r="B80" s="18">
        <v>30.42</v>
      </c>
      <c r="C80" s="22">
        <v>20.97</v>
      </c>
    </row>
    <row r="81" spans="1:3">
      <c r="A81" s="14">
        <v>78</v>
      </c>
      <c r="B81" s="18">
        <v>32.51</v>
      </c>
      <c r="C81" s="22">
        <v>22.34</v>
      </c>
    </row>
    <row r="82" spans="1:3">
      <c r="A82" s="14">
        <v>79</v>
      </c>
      <c r="B82" s="18">
        <v>34.46</v>
      </c>
      <c r="C82" s="22">
        <v>23.57</v>
      </c>
    </row>
    <row r="83" spans="1:3">
      <c r="A83" s="14">
        <v>80</v>
      </c>
      <c r="B83" s="18">
        <v>36.4</v>
      </c>
      <c r="C83" s="22">
        <v>24.77</v>
      </c>
    </row>
    <row r="84" spans="1:3">
      <c r="A84" s="14">
        <v>81</v>
      </c>
      <c r="B84" s="18">
        <v>38.17</v>
      </c>
      <c r="C84" s="22">
        <v>26.11</v>
      </c>
    </row>
    <row r="85" spans="1:3">
      <c r="A85" s="14">
        <v>82</v>
      </c>
      <c r="B85" s="18">
        <v>40.21</v>
      </c>
      <c r="C85" s="22">
        <v>27.51</v>
      </c>
    </row>
    <row r="86" spans="1:3">
      <c r="A86" s="14">
        <v>83</v>
      </c>
      <c r="B86" s="18">
        <v>42.1</v>
      </c>
      <c r="C86" s="22">
        <v>29.13</v>
      </c>
    </row>
    <row r="87" spans="1:3">
      <c r="A87" s="14">
        <v>84</v>
      </c>
      <c r="B87" s="18">
        <v>44.09</v>
      </c>
      <c r="C87" s="22">
        <v>30.35</v>
      </c>
    </row>
    <row r="88" spans="1:3">
      <c r="A88" s="14">
        <v>85</v>
      </c>
      <c r="B88" s="18">
        <v>46.1</v>
      </c>
      <c r="C88" s="22">
        <v>32.21</v>
      </c>
    </row>
    <row r="89" spans="1:3">
      <c r="A89" s="14">
        <v>86</v>
      </c>
      <c r="B89" s="18">
        <v>47.88</v>
      </c>
      <c r="C89" s="22">
        <v>33.69</v>
      </c>
    </row>
    <row r="90" spans="1:3">
      <c r="A90" s="14">
        <v>87</v>
      </c>
      <c r="B90" s="18">
        <v>49.79</v>
      </c>
      <c r="C90" s="22">
        <v>35.18</v>
      </c>
    </row>
    <row r="91" spans="1:3">
      <c r="A91" s="14">
        <v>88</v>
      </c>
      <c r="B91" s="18">
        <v>51.84</v>
      </c>
      <c r="C91" s="22">
        <v>36.94</v>
      </c>
    </row>
    <row r="92" spans="1:3">
      <c r="A92" s="14">
        <v>89</v>
      </c>
      <c r="B92" s="18">
        <v>53.94</v>
      </c>
      <c r="C92" s="22">
        <v>38.57</v>
      </c>
    </row>
    <row r="93" spans="1:3">
      <c r="A93" s="14">
        <v>90</v>
      </c>
      <c r="B93" s="18">
        <v>55.75</v>
      </c>
      <c r="C93" s="22">
        <v>40.44</v>
      </c>
    </row>
    <row r="94" spans="1:3">
      <c r="A94" s="14">
        <v>91</v>
      </c>
      <c r="B94" s="18">
        <v>57.59</v>
      </c>
      <c r="C94" s="22">
        <v>42.17</v>
      </c>
    </row>
    <row r="95" spans="1:3">
      <c r="A95" s="14">
        <v>92</v>
      </c>
      <c r="B95" s="18">
        <v>59.65</v>
      </c>
      <c r="C95" s="22">
        <v>43.82</v>
      </c>
    </row>
    <row r="96" spans="1:3">
      <c r="A96" s="14">
        <v>93</v>
      </c>
      <c r="B96" s="18">
        <v>61.53</v>
      </c>
      <c r="C96" s="22">
        <v>45.68</v>
      </c>
    </row>
    <row r="97" spans="1:3">
      <c r="A97" s="14">
        <v>94</v>
      </c>
      <c r="B97" s="18">
        <v>63.24</v>
      </c>
      <c r="C97" s="22">
        <v>47.33</v>
      </c>
    </row>
    <row r="98" spans="1:3">
      <c r="A98" s="14">
        <v>95</v>
      </c>
      <c r="B98" s="18">
        <v>65.03</v>
      </c>
      <c r="C98" s="22">
        <v>49.2</v>
      </c>
    </row>
    <row r="99" spans="1:3">
      <c r="A99" s="14">
        <v>96</v>
      </c>
      <c r="B99" s="18">
        <v>66.61</v>
      </c>
      <c r="C99" s="22">
        <v>51.12</v>
      </c>
    </row>
    <row r="100" spans="1:3">
      <c r="A100" s="14">
        <v>97</v>
      </c>
      <c r="B100" s="18">
        <v>68.05</v>
      </c>
      <c r="C100" s="22">
        <v>52.98</v>
      </c>
    </row>
    <row r="101" spans="1:3">
      <c r="A101" s="14">
        <v>98</v>
      </c>
      <c r="B101" s="18">
        <v>69.510000000000005</v>
      </c>
      <c r="C101" s="22">
        <v>54.76</v>
      </c>
    </row>
    <row r="102" spans="1:3">
      <c r="A102" s="14">
        <v>99</v>
      </c>
      <c r="B102" s="18">
        <v>71.06</v>
      </c>
      <c r="C102" s="22">
        <v>56.5</v>
      </c>
    </row>
    <row r="103" spans="1:3">
      <c r="A103" s="14">
        <v>100</v>
      </c>
      <c r="B103" s="18">
        <v>72.44</v>
      </c>
      <c r="C103" s="22">
        <v>58.26</v>
      </c>
    </row>
    <row r="104" spans="1:3">
      <c r="A104" s="14">
        <v>101</v>
      </c>
      <c r="B104" s="18">
        <v>73.760000000000005</v>
      </c>
      <c r="C104" s="22">
        <v>59.77</v>
      </c>
    </row>
    <row r="105" spans="1:3">
      <c r="A105" s="14">
        <v>102</v>
      </c>
      <c r="B105" s="18">
        <v>75.010000000000005</v>
      </c>
      <c r="C105" s="22">
        <v>61.85</v>
      </c>
    </row>
    <row r="106" spans="1:3">
      <c r="A106" s="14">
        <v>103</v>
      </c>
      <c r="B106" s="18">
        <v>76.27</v>
      </c>
      <c r="C106" s="22">
        <v>63.58</v>
      </c>
    </row>
    <row r="107" spans="1:3">
      <c r="A107" s="14">
        <v>104</v>
      </c>
      <c r="B107" s="18">
        <v>77.64</v>
      </c>
      <c r="C107" s="22">
        <v>65.599999999999994</v>
      </c>
    </row>
    <row r="108" spans="1:3">
      <c r="A108" s="14">
        <v>105</v>
      </c>
      <c r="B108" s="18">
        <v>78.91</v>
      </c>
      <c r="C108" s="22">
        <v>67.34</v>
      </c>
    </row>
    <row r="109" spans="1:3">
      <c r="A109" s="14">
        <v>106</v>
      </c>
      <c r="B109" s="18">
        <v>80.260000000000005</v>
      </c>
      <c r="C109" s="22">
        <v>68.86</v>
      </c>
    </row>
    <row r="110" spans="1:3">
      <c r="A110" s="14">
        <v>107</v>
      </c>
      <c r="B110" s="18">
        <v>81.59</v>
      </c>
      <c r="C110" s="22">
        <v>70.790000000000006</v>
      </c>
    </row>
    <row r="111" spans="1:3">
      <c r="A111" s="14">
        <v>108</v>
      </c>
      <c r="B111" s="18">
        <v>82.63</v>
      </c>
      <c r="C111" s="22">
        <v>72.55</v>
      </c>
    </row>
    <row r="112" spans="1:3">
      <c r="A112" s="14">
        <v>109</v>
      </c>
      <c r="B112" s="18">
        <v>83.49</v>
      </c>
      <c r="C112" s="22">
        <v>73.83</v>
      </c>
    </row>
    <row r="113" spans="1:3">
      <c r="A113" s="14">
        <v>110</v>
      </c>
      <c r="B113" s="18">
        <v>84.4</v>
      </c>
      <c r="C113" s="22">
        <v>75.489999999999995</v>
      </c>
    </row>
    <row r="114" spans="1:3">
      <c r="A114" s="14">
        <v>111</v>
      </c>
      <c r="B114" s="18">
        <v>85.34</v>
      </c>
      <c r="C114" s="22">
        <v>77.25</v>
      </c>
    </row>
    <row r="115" spans="1:3">
      <c r="A115" s="14">
        <v>112</v>
      </c>
      <c r="B115" s="18">
        <v>86.08</v>
      </c>
      <c r="C115" s="22">
        <v>78.599999999999994</v>
      </c>
    </row>
    <row r="116" spans="1:3">
      <c r="A116" s="14">
        <v>113</v>
      </c>
      <c r="B116" s="18">
        <v>86.79</v>
      </c>
      <c r="C116" s="22">
        <v>79.959999999999994</v>
      </c>
    </row>
    <row r="117" spans="1:3">
      <c r="A117" s="14">
        <v>114</v>
      </c>
      <c r="B117" s="18">
        <v>87.48</v>
      </c>
      <c r="C117" s="22">
        <v>81.45</v>
      </c>
    </row>
    <row r="118" spans="1:3">
      <c r="A118" s="14">
        <v>115</v>
      </c>
      <c r="B118" s="18">
        <v>88.1</v>
      </c>
      <c r="C118" s="22">
        <v>82.67</v>
      </c>
    </row>
    <row r="119" spans="1:3">
      <c r="A119" s="14">
        <v>116</v>
      </c>
      <c r="B119" s="18">
        <v>88.92</v>
      </c>
      <c r="C119" s="22">
        <v>83.78</v>
      </c>
    </row>
    <row r="120" spans="1:3">
      <c r="A120" s="14">
        <v>117</v>
      </c>
      <c r="B120" s="18">
        <v>89.47</v>
      </c>
      <c r="C120" s="22">
        <v>84.86</v>
      </c>
    </row>
    <row r="121" spans="1:3">
      <c r="A121" s="14">
        <v>118</v>
      </c>
      <c r="B121" s="18">
        <v>90.02</v>
      </c>
      <c r="C121" s="22">
        <v>86.02</v>
      </c>
    </row>
    <row r="122" spans="1:3">
      <c r="A122" s="14">
        <v>119</v>
      </c>
      <c r="B122" s="18">
        <v>90.44</v>
      </c>
      <c r="C122" s="22">
        <v>87.33</v>
      </c>
    </row>
    <row r="123" spans="1:3">
      <c r="A123" s="14">
        <v>120</v>
      </c>
      <c r="B123" s="18">
        <v>91.06</v>
      </c>
      <c r="C123" s="22">
        <v>88.59</v>
      </c>
    </row>
    <row r="124" spans="1:3">
      <c r="A124" s="14">
        <v>121</v>
      </c>
      <c r="B124" s="18">
        <v>91.55</v>
      </c>
      <c r="C124" s="22">
        <v>89.59</v>
      </c>
    </row>
    <row r="125" spans="1:3">
      <c r="A125" s="14">
        <v>122</v>
      </c>
      <c r="B125" s="18">
        <v>91.91</v>
      </c>
      <c r="C125" s="22">
        <v>90.77</v>
      </c>
    </row>
    <row r="126" spans="1:3">
      <c r="A126" s="14">
        <v>123</v>
      </c>
      <c r="B126" s="18">
        <v>92.44</v>
      </c>
      <c r="C126" s="22">
        <v>92.02</v>
      </c>
    </row>
    <row r="127" spans="1:3">
      <c r="A127" s="14">
        <v>124</v>
      </c>
      <c r="B127" s="18">
        <v>92.87</v>
      </c>
      <c r="C127" s="22">
        <v>92.94</v>
      </c>
    </row>
    <row r="128" spans="1:3">
      <c r="A128" s="14">
        <v>125</v>
      </c>
      <c r="B128" s="18">
        <v>93.25</v>
      </c>
      <c r="C128" s="22">
        <v>93.74</v>
      </c>
    </row>
    <row r="129" spans="1:3">
      <c r="A129" s="14">
        <v>126</v>
      </c>
      <c r="B129" s="18">
        <v>93.68</v>
      </c>
      <c r="C129" s="22">
        <v>94.41</v>
      </c>
    </row>
    <row r="130" spans="1:3">
      <c r="A130" s="14">
        <v>127</v>
      </c>
      <c r="B130" s="18">
        <v>94.1</v>
      </c>
      <c r="C130" s="22">
        <v>95.01</v>
      </c>
    </row>
    <row r="131" spans="1:3">
      <c r="A131" s="14">
        <v>128</v>
      </c>
      <c r="B131" s="18">
        <v>94.51</v>
      </c>
      <c r="C131" s="22">
        <v>95.6</v>
      </c>
    </row>
    <row r="132" spans="1:3">
      <c r="A132" s="14">
        <v>129</v>
      </c>
      <c r="B132" s="18">
        <v>94.87</v>
      </c>
      <c r="C132" s="22">
        <v>96.12</v>
      </c>
    </row>
    <row r="133" spans="1:3">
      <c r="A133" s="14">
        <v>130</v>
      </c>
      <c r="B133" s="18">
        <v>95.22</v>
      </c>
      <c r="C133" s="22">
        <v>96.67</v>
      </c>
    </row>
    <row r="134" spans="1:3">
      <c r="A134" s="14">
        <v>131</v>
      </c>
      <c r="B134" s="18">
        <v>95.48</v>
      </c>
      <c r="C134" s="22">
        <v>97.06</v>
      </c>
    </row>
    <row r="135" spans="1:3">
      <c r="A135" s="14">
        <v>132</v>
      </c>
      <c r="B135" s="18">
        <v>95.67</v>
      </c>
      <c r="C135" s="22">
        <v>97.39</v>
      </c>
    </row>
    <row r="136" spans="1:3">
      <c r="A136" s="14">
        <v>133</v>
      </c>
      <c r="B136" s="18">
        <v>95.93</v>
      </c>
      <c r="C136" s="22">
        <v>97.7</v>
      </c>
    </row>
    <row r="137" spans="1:3">
      <c r="A137" s="14">
        <v>134</v>
      </c>
      <c r="B137" s="18">
        <v>96.16</v>
      </c>
      <c r="C137" s="22">
        <v>97.97</v>
      </c>
    </row>
    <row r="138" spans="1:3">
      <c r="A138" s="14">
        <v>135</v>
      </c>
      <c r="B138" s="18">
        <v>96.36</v>
      </c>
      <c r="C138" s="22">
        <v>98.17</v>
      </c>
    </row>
    <row r="139" spans="1:3">
      <c r="A139" s="14">
        <v>136</v>
      </c>
      <c r="B139" s="18">
        <v>96.58</v>
      </c>
      <c r="C139" s="22">
        <v>98.35</v>
      </c>
    </row>
    <row r="140" spans="1:3">
      <c r="A140" s="14">
        <v>137</v>
      </c>
      <c r="B140" s="18">
        <v>96.71</v>
      </c>
      <c r="C140" s="22">
        <v>98.53</v>
      </c>
    </row>
    <row r="141" spans="1:3">
      <c r="A141" s="14">
        <v>138</v>
      </c>
      <c r="B141" s="18">
        <v>96.89</v>
      </c>
      <c r="C141" s="22">
        <v>98.71</v>
      </c>
    </row>
    <row r="142" spans="1:3">
      <c r="A142" s="14">
        <v>139</v>
      </c>
      <c r="B142" s="18">
        <v>97.06</v>
      </c>
      <c r="C142" s="22">
        <v>98.82</v>
      </c>
    </row>
    <row r="143" spans="1:3">
      <c r="A143" s="14">
        <v>140</v>
      </c>
      <c r="B143" s="18">
        <v>97.19</v>
      </c>
      <c r="C143" s="22">
        <v>98.93</v>
      </c>
    </row>
    <row r="144" spans="1:3">
      <c r="A144" s="14">
        <v>141</v>
      </c>
      <c r="B144" s="18">
        <v>97.3</v>
      </c>
      <c r="C144" s="22">
        <v>99.01</v>
      </c>
    </row>
    <row r="145" spans="1:3">
      <c r="A145" s="14">
        <v>142</v>
      </c>
      <c r="B145" s="18">
        <v>97.39</v>
      </c>
      <c r="C145" s="22">
        <v>99.14</v>
      </c>
    </row>
    <row r="146" spans="1:3">
      <c r="A146" s="14">
        <v>143</v>
      </c>
      <c r="B146" s="18">
        <v>97.56</v>
      </c>
      <c r="C146" s="22">
        <v>99.25</v>
      </c>
    </row>
    <row r="147" spans="1:3">
      <c r="A147" s="14">
        <v>144</v>
      </c>
      <c r="B147" s="18">
        <v>97.69</v>
      </c>
      <c r="C147" s="22">
        <v>99.37</v>
      </c>
    </row>
    <row r="148" spans="1:3">
      <c r="A148" s="14">
        <v>145</v>
      </c>
      <c r="B148" s="18">
        <v>97.85</v>
      </c>
      <c r="C148" s="22">
        <v>99.49</v>
      </c>
    </row>
    <row r="149" spans="1:3">
      <c r="A149" s="14">
        <v>146</v>
      </c>
      <c r="B149" s="18">
        <v>97.98</v>
      </c>
      <c r="C149" s="22">
        <v>99.6</v>
      </c>
    </row>
    <row r="150" spans="1:3">
      <c r="A150" s="14">
        <v>147</v>
      </c>
      <c r="B150" s="18">
        <v>98.12</v>
      </c>
      <c r="C150" s="22">
        <v>99.64</v>
      </c>
    </row>
    <row r="151" spans="1:3">
      <c r="A151" s="14">
        <v>148</v>
      </c>
      <c r="B151" s="18">
        <v>98.19</v>
      </c>
      <c r="C151" s="22">
        <v>99.7</v>
      </c>
    </row>
    <row r="152" spans="1:3">
      <c r="A152" s="14">
        <v>149</v>
      </c>
      <c r="B152" s="18">
        <v>98.35</v>
      </c>
      <c r="C152" s="22">
        <v>99.74</v>
      </c>
    </row>
    <row r="153" spans="1:3">
      <c r="A153" s="14">
        <v>150</v>
      </c>
      <c r="B153" s="18">
        <v>100</v>
      </c>
      <c r="C153" s="22">
        <v>100</v>
      </c>
    </row>
    <row r="154" spans="1:3">
      <c r="A154" s="17" t="s">
        <v>20</v>
      </c>
      <c r="B154" s="25"/>
      <c r="C154" s="26"/>
    </row>
    <row r="155" spans="1:3">
      <c r="A155" s="17" t="s">
        <v>20</v>
      </c>
      <c r="B155" s="25"/>
      <c r="C155" s="26"/>
    </row>
    <row r="156" spans="1:3">
      <c r="A156" s="17" t="s">
        <v>25</v>
      </c>
    </row>
    <row r="157" spans="1:3">
      <c r="A157" s="17" t="s">
        <v>25</v>
      </c>
    </row>
    <row r="158" spans="1:3">
      <c r="A158" s="17" t="s">
        <v>25</v>
      </c>
    </row>
    <row r="159" spans="1:3">
      <c r="A159" s="17" t="s">
        <v>25</v>
      </c>
    </row>
    <row r="160" spans="1:3">
      <c r="A160" s="17" t="s">
        <v>25</v>
      </c>
    </row>
    <row r="161" spans="1:1">
      <c r="A161" s="17" t="s">
        <v>25</v>
      </c>
    </row>
    <row r="162" spans="1:1">
      <c r="A162" s="17" t="s">
        <v>25</v>
      </c>
    </row>
    <row r="163" spans="1:1">
      <c r="A163" s="17" t="s">
        <v>25</v>
      </c>
    </row>
    <row r="164" spans="1:1">
      <c r="A164" s="17" t="s">
        <v>25</v>
      </c>
    </row>
    <row r="165" spans="1:1">
      <c r="A165" s="17" t="s">
        <v>25</v>
      </c>
    </row>
    <row r="166" spans="1:1">
      <c r="A166" s="17" t="s">
        <v>25</v>
      </c>
    </row>
    <row r="167" spans="1:1">
      <c r="A167" s="17" t="s">
        <v>25</v>
      </c>
    </row>
    <row r="168" spans="1:1">
      <c r="A168" s="17" t="s">
        <v>25</v>
      </c>
    </row>
    <row r="169" spans="1:1">
      <c r="A169" s="17" t="s">
        <v>25</v>
      </c>
    </row>
    <row r="170" spans="1:1">
      <c r="A170" s="17" t="s">
        <v>25</v>
      </c>
    </row>
    <row r="171" spans="1:1">
      <c r="A171" s="17" t="s">
        <v>25</v>
      </c>
    </row>
    <row r="172" spans="1:1">
      <c r="A172" s="17" t="s">
        <v>25</v>
      </c>
    </row>
    <row r="173" spans="1:1">
      <c r="A173" s="17" t="s">
        <v>25</v>
      </c>
    </row>
    <row r="174" spans="1:1">
      <c r="A174" s="17" t="s">
        <v>25</v>
      </c>
    </row>
    <row r="175" spans="1:1">
      <c r="A175" s="17" t="s">
        <v>25</v>
      </c>
    </row>
    <row r="176" spans="1:1">
      <c r="A176" s="17" t="s">
        <v>25</v>
      </c>
    </row>
    <row r="177" spans="1:1">
      <c r="A177" s="17" t="s">
        <v>25</v>
      </c>
    </row>
    <row r="178" spans="1:1">
      <c r="A178" s="17" t="s">
        <v>25</v>
      </c>
    </row>
    <row r="179" spans="1:1">
      <c r="A179" s="17" t="s">
        <v>25</v>
      </c>
    </row>
    <row r="180" spans="1:1">
      <c r="A180" s="17" t="s">
        <v>25</v>
      </c>
    </row>
    <row r="181" spans="1:1">
      <c r="A181" s="17" t="s">
        <v>25</v>
      </c>
    </row>
    <row r="182" spans="1:1">
      <c r="A182" s="17" t="s">
        <v>25</v>
      </c>
    </row>
    <row r="183" spans="1:1">
      <c r="A183" s="17" t="s">
        <v>25</v>
      </c>
    </row>
    <row r="184" spans="1:1">
      <c r="A184" s="17" t="s">
        <v>25</v>
      </c>
    </row>
    <row r="185" spans="1:1">
      <c r="A185" s="17" t="s">
        <v>25</v>
      </c>
    </row>
    <row r="186" spans="1:1">
      <c r="A186" s="17" t="s">
        <v>25</v>
      </c>
    </row>
    <row r="187" spans="1:1">
      <c r="A187" s="17" t="s">
        <v>25</v>
      </c>
    </row>
    <row r="188" spans="1:1">
      <c r="A188" s="17" t="s">
        <v>25</v>
      </c>
    </row>
    <row r="189" spans="1:1">
      <c r="A189" s="17" t="s">
        <v>25</v>
      </c>
    </row>
    <row r="190" spans="1:1">
      <c r="A190" s="17" t="s">
        <v>25</v>
      </c>
    </row>
    <row r="191" spans="1:1">
      <c r="A191" s="17" t="s">
        <v>25</v>
      </c>
    </row>
    <row r="192" spans="1:1">
      <c r="A192" s="17" t="s">
        <v>25</v>
      </c>
    </row>
    <row r="193" spans="1:1">
      <c r="A193" s="17" t="s">
        <v>25</v>
      </c>
    </row>
    <row r="194" spans="1:1">
      <c r="A194" s="17" t="s">
        <v>25</v>
      </c>
    </row>
    <row r="195" spans="1:1">
      <c r="A195" s="17" t="s">
        <v>25</v>
      </c>
    </row>
    <row r="196" spans="1:1">
      <c r="A196" s="17" t="s">
        <v>25</v>
      </c>
    </row>
    <row r="197" spans="1:1">
      <c r="A197" s="11" t="s">
        <v>25</v>
      </c>
    </row>
    <row r="198" spans="1:1">
      <c r="A198" s="11" t="s">
        <v>25</v>
      </c>
    </row>
    <row r="199" spans="1:1">
      <c r="A199" s="11" t="s">
        <v>25</v>
      </c>
    </row>
    <row r="200" spans="1:1">
      <c r="A200" s="11" t="s">
        <v>25</v>
      </c>
    </row>
    <row r="201" spans="1:1">
      <c r="A201" s="11" t="s">
        <v>25</v>
      </c>
    </row>
    <row r="202" spans="1:1">
      <c r="A202" s="11" t="s">
        <v>25</v>
      </c>
    </row>
    <row r="203" spans="1:1">
      <c r="A203" s="11" t="s">
        <v>25</v>
      </c>
    </row>
    <row r="204" spans="1:1">
      <c r="A204" s="11" t="s">
        <v>25</v>
      </c>
    </row>
    <row r="205" spans="1:1">
      <c r="A205" s="11" t="s">
        <v>25</v>
      </c>
    </row>
    <row r="206" spans="1:1">
      <c r="A206" s="11" t="s">
        <v>25</v>
      </c>
    </row>
    <row r="207" spans="1:1">
      <c r="A207" s="11" t="s">
        <v>25</v>
      </c>
    </row>
    <row r="208" spans="1:1">
      <c r="A208" s="11" t="s">
        <v>25</v>
      </c>
    </row>
    <row r="209" spans="1:1">
      <c r="A209" s="11" t="s">
        <v>25</v>
      </c>
    </row>
    <row r="210" spans="1:1">
      <c r="A210" s="11" t="s">
        <v>25</v>
      </c>
    </row>
    <row r="211" spans="1:1">
      <c r="A211" s="11" t="s">
        <v>25</v>
      </c>
    </row>
    <row r="212" spans="1:1">
      <c r="A212" s="11" t="s">
        <v>25</v>
      </c>
    </row>
    <row r="213" spans="1:1">
      <c r="A213" s="11" t="s">
        <v>25</v>
      </c>
    </row>
    <row r="214" spans="1:1">
      <c r="A214" s="11" t="s">
        <v>25</v>
      </c>
    </row>
    <row r="215" spans="1:1">
      <c r="A215" s="11" t="s">
        <v>25</v>
      </c>
    </row>
    <row r="216" spans="1:1">
      <c r="A216" s="11" t="s">
        <v>25</v>
      </c>
    </row>
    <row r="217" spans="1:1">
      <c r="A217" s="11" t="s">
        <v>25</v>
      </c>
    </row>
    <row r="218" spans="1:1">
      <c r="A218" s="11" t="s">
        <v>25</v>
      </c>
    </row>
    <row r="219" spans="1:1">
      <c r="A219" s="11" t="s">
        <v>25</v>
      </c>
    </row>
    <row r="220" spans="1:1">
      <c r="A220" s="11" t="s">
        <v>25</v>
      </c>
    </row>
    <row r="221" spans="1:1">
      <c r="A221" s="11" t="s">
        <v>25</v>
      </c>
    </row>
    <row r="222" spans="1:1">
      <c r="A222" s="11" t="s">
        <v>25</v>
      </c>
    </row>
    <row r="223" spans="1:1">
      <c r="A223" s="11" t="s">
        <v>25</v>
      </c>
    </row>
    <row r="224" spans="1:1">
      <c r="A224" s="11" t="s">
        <v>25</v>
      </c>
    </row>
    <row r="225" spans="1:1">
      <c r="A225" s="11" t="s">
        <v>25</v>
      </c>
    </row>
    <row r="226" spans="1:1">
      <c r="A226" s="11" t="s">
        <v>25</v>
      </c>
    </row>
    <row r="227" spans="1:1">
      <c r="A227" s="11" t="s">
        <v>25</v>
      </c>
    </row>
    <row r="228" spans="1:1">
      <c r="A228" s="11" t="s">
        <v>25</v>
      </c>
    </row>
    <row r="229" spans="1:1">
      <c r="A229" s="11" t="s">
        <v>25</v>
      </c>
    </row>
    <row r="230" spans="1:1">
      <c r="A230" s="11" t="s">
        <v>25</v>
      </c>
    </row>
    <row r="231" spans="1:1">
      <c r="A231" s="11" t="s">
        <v>25</v>
      </c>
    </row>
    <row r="232" spans="1:1">
      <c r="A232" s="11" t="s">
        <v>25</v>
      </c>
    </row>
    <row r="233" spans="1:1">
      <c r="A233" s="11" t="s">
        <v>25</v>
      </c>
    </row>
    <row r="234" spans="1:1">
      <c r="A234" s="11" t="s">
        <v>25</v>
      </c>
    </row>
    <row r="235" spans="1:1">
      <c r="A235" s="11" t="s">
        <v>25</v>
      </c>
    </row>
    <row r="236" spans="1:1">
      <c r="A236" s="11" t="s">
        <v>25</v>
      </c>
    </row>
    <row r="237" spans="1:1">
      <c r="A237" s="11" t="s">
        <v>25</v>
      </c>
    </row>
    <row r="238" spans="1:1">
      <c r="A238" s="11" t="s">
        <v>25</v>
      </c>
    </row>
    <row r="239" spans="1:1">
      <c r="A239" s="11" t="s">
        <v>25</v>
      </c>
    </row>
    <row r="240" spans="1:1">
      <c r="A240" s="11" t="s">
        <v>25</v>
      </c>
    </row>
    <row r="241" spans="1:1">
      <c r="A241" s="11" t="s">
        <v>25</v>
      </c>
    </row>
    <row r="242" spans="1:1">
      <c r="A242" s="11" t="s">
        <v>25</v>
      </c>
    </row>
    <row r="243" spans="1:1">
      <c r="A243" s="11" t="s">
        <v>25</v>
      </c>
    </row>
    <row r="244" spans="1:1">
      <c r="A244" s="11" t="s">
        <v>25</v>
      </c>
    </row>
    <row r="245" spans="1:1">
      <c r="A245" s="11" t="s">
        <v>25</v>
      </c>
    </row>
    <row r="246" spans="1:1">
      <c r="A246" s="11" t="s">
        <v>25</v>
      </c>
    </row>
    <row r="247" spans="1:1">
      <c r="A247" s="11" t="s">
        <v>25</v>
      </c>
    </row>
    <row r="248" spans="1:1">
      <c r="A248" s="11" t="s">
        <v>25</v>
      </c>
    </row>
    <row r="249" spans="1:1">
      <c r="A249" s="11" t="s">
        <v>25</v>
      </c>
    </row>
    <row r="250" spans="1:1">
      <c r="A250" s="11" t="s">
        <v>25</v>
      </c>
    </row>
    <row r="251" spans="1:1">
      <c r="A251" s="11" t="s">
        <v>25</v>
      </c>
    </row>
    <row r="252" spans="1:1">
      <c r="A252" s="11" t="s">
        <v>25</v>
      </c>
    </row>
    <row r="253" spans="1:1">
      <c r="A253" s="11" t="s">
        <v>25</v>
      </c>
    </row>
    <row r="254" spans="1:1">
      <c r="A254" s="11" t="s">
        <v>25</v>
      </c>
    </row>
    <row r="255" spans="1:1">
      <c r="A255" s="11" t="s">
        <v>25</v>
      </c>
    </row>
    <row r="256" spans="1:1">
      <c r="A256" s="11" t="s">
        <v>25</v>
      </c>
    </row>
    <row r="257" spans="1:1">
      <c r="A257" s="11" t="s">
        <v>25</v>
      </c>
    </row>
    <row r="258" spans="1:1">
      <c r="A258" s="11" t="s">
        <v>25</v>
      </c>
    </row>
    <row r="259" spans="1:1">
      <c r="A259" s="11" t="s">
        <v>25</v>
      </c>
    </row>
    <row r="260" spans="1:1">
      <c r="A260" s="11" t="s">
        <v>25</v>
      </c>
    </row>
    <row r="261" spans="1:1">
      <c r="A261" s="11" t="s">
        <v>25</v>
      </c>
    </row>
    <row r="262" spans="1:1">
      <c r="A262" s="11" t="s">
        <v>25</v>
      </c>
    </row>
    <row r="263" spans="1:1">
      <c r="A263" s="11" t="s">
        <v>25</v>
      </c>
    </row>
    <row r="264" spans="1:1">
      <c r="A264" s="11" t="s">
        <v>25</v>
      </c>
    </row>
    <row r="265" spans="1:1">
      <c r="A265" s="11" t="s">
        <v>25</v>
      </c>
    </row>
    <row r="266" spans="1:1">
      <c r="A266" s="11" t="s">
        <v>25</v>
      </c>
    </row>
    <row r="267" spans="1:1">
      <c r="A267" s="11" t="s">
        <v>25</v>
      </c>
    </row>
    <row r="268" spans="1:1">
      <c r="A268" s="11" t="s">
        <v>25</v>
      </c>
    </row>
    <row r="269" spans="1:1">
      <c r="A269" s="11" t="s">
        <v>25</v>
      </c>
    </row>
    <row r="270" spans="1:1">
      <c r="A270" s="11" t="s">
        <v>25</v>
      </c>
    </row>
    <row r="271" spans="1:1">
      <c r="A271" s="11" t="s">
        <v>25</v>
      </c>
    </row>
    <row r="272" spans="1:1">
      <c r="A272" s="11" t="s">
        <v>25</v>
      </c>
    </row>
    <row r="273" spans="1:1">
      <c r="A273" s="11" t="s">
        <v>25</v>
      </c>
    </row>
    <row r="274" spans="1:1">
      <c r="A274" s="11" t="s">
        <v>25</v>
      </c>
    </row>
    <row r="275" spans="1:1">
      <c r="A275" s="11" t="s">
        <v>25</v>
      </c>
    </row>
    <row r="276" spans="1:1">
      <c r="A276" s="11" t="s">
        <v>25</v>
      </c>
    </row>
    <row r="277" spans="1:1">
      <c r="A277" s="11" t="s">
        <v>25</v>
      </c>
    </row>
    <row r="278" spans="1:1">
      <c r="A278" s="11" t="s">
        <v>25</v>
      </c>
    </row>
    <row r="279" spans="1:1">
      <c r="A279" s="11" t="s">
        <v>25</v>
      </c>
    </row>
    <row r="280" spans="1:1">
      <c r="A280" s="11" t="s">
        <v>25</v>
      </c>
    </row>
    <row r="281" spans="1:1">
      <c r="A281" s="11" t="s">
        <v>25</v>
      </c>
    </row>
    <row r="282" spans="1:1">
      <c r="A282" s="11" t="s">
        <v>25</v>
      </c>
    </row>
    <row r="283" spans="1:1">
      <c r="A283" s="11" t="s">
        <v>25</v>
      </c>
    </row>
    <row r="284" spans="1:1">
      <c r="A284" s="11" t="s">
        <v>25</v>
      </c>
    </row>
    <row r="285" spans="1:1">
      <c r="A285" s="11" t="s">
        <v>25</v>
      </c>
    </row>
    <row r="286" spans="1:1">
      <c r="A286" s="11" t="s">
        <v>25</v>
      </c>
    </row>
    <row r="287" spans="1:1">
      <c r="A287" s="11" t="s">
        <v>25</v>
      </c>
    </row>
    <row r="288" spans="1:1">
      <c r="A288" s="11" t="s">
        <v>25</v>
      </c>
    </row>
    <row r="289" spans="1:1">
      <c r="A289" s="11" t="s">
        <v>25</v>
      </c>
    </row>
    <row r="290" spans="1:1">
      <c r="A290" s="11" t="s">
        <v>25</v>
      </c>
    </row>
    <row r="291" spans="1:1">
      <c r="A291" s="11" t="s">
        <v>25</v>
      </c>
    </row>
    <row r="292" spans="1:1">
      <c r="A292" s="11" t="s">
        <v>25</v>
      </c>
    </row>
    <row r="293" spans="1:1">
      <c r="A293" s="11" t="s">
        <v>25</v>
      </c>
    </row>
    <row r="294" spans="1:1">
      <c r="A294" s="11" t="s">
        <v>25</v>
      </c>
    </row>
    <row r="295" spans="1:1">
      <c r="A295" s="11" t="s">
        <v>25</v>
      </c>
    </row>
    <row r="296" spans="1:1">
      <c r="A296" s="11" t="s">
        <v>25</v>
      </c>
    </row>
    <row r="297" spans="1:1">
      <c r="A297" s="11" t="s">
        <v>25</v>
      </c>
    </row>
    <row r="298" spans="1:1">
      <c r="A298" s="11" t="s">
        <v>25</v>
      </c>
    </row>
    <row r="299" spans="1:1">
      <c r="A299" s="11" t="s">
        <v>25</v>
      </c>
    </row>
    <row r="300" spans="1:1">
      <c r="A300" s="11" t="s">
        <v>25</v>
      </c>
    </row>
    <row r="301" spans="1:1">
      <c r="A301" s="11" t="s">
        <v>25</v>
      </c>
    </row>
    <row r="302" spans="1:1">
      <c r="A302" s="11" t="s">
        <v>25</v>
      </c>
    </row>
    <row r="303" spans="1:1">
      <c r="A303" s="11" t="s">
        <v>25</v>
      </c>
    </row>
    <row r="304" spans="1:1">
      <c r="A304" s="11" t="s">
        <v>25</v>
      </c>
    </row>
    <row r="305" spans="1:1">
      <c r="A305" s="11" t="s">
        <v>25</v>
      </c>
    </row>
    <row r="306" spans="1:1">
      <c r="A306" s="11" t="s">
        <v>25</v>
      </c>
    </row>
    <row r="307" spans="1:1">
      <c r="A307" s="11" t="s">
        <v>25</v>
      </c>
    </row>
    <row r="308" spans="1:1">
      <c r="A308" s="11" t="s">
        <v>25</v>
      </c>
    </row>
    <row r="309" spans="1:1">
      <c r="A309" s="11" t="s">
        <v>25</v>
      </c>
    </row>
    <row r="310" spans="1:1">
      <c r="A310" s="11" t="s">
        <v>25</v>
      </c>
    </row>
    <row r="311" spans="1:1">
      <c r="A311" s="11" t="s">
        <v>25</v>
      </c>
    </row>
    <row r="312" spans="1:1">
      <c r="A312" s="11" t="s">
        <v>25</v>
      </c>
    </row>
    <row r="313" spans="1:1">
      <c r="A313" s="11" t="s">
        <v>25</v>
      </c>
    </row>
    <row r="314" spans="1:1">
      <c r="A314" s="11" t="s">
        <v>25</v>
      </c>
    </row>
    <row r="315" spans="1:1">
      <c r="A315" s="11" t="s">
        <v>25</v>
      </c>
    </row>
    <row r="316" spans="1:1">
      <c r="A316" s="11" t="s">
        <v>25</v>
      </c>
    </row>
    <row r="317" spans="1:1">
      <c r="A317" s="11" t="s">
        <v>25</v>
      </c>
    </row>
    <row r="318" spans="1:1">
      <c r="A318" s="11" t="s">
        <v>25</v>
      </c>
    </row>
    <row r="319" spans="1:1">
      <c r="A319" s="11" t="s">
        <v>25</v>
      </c>
    </row>
    <row r="320" spans="1:1">
      <c r="A320" s="11" t="s">
        <v>25</v>
      </c>
    </row>
    <row r="321" spans="1:1">
      <c r="A321" s="11" t="s">
        <v>25</v>
      </c>
    </row>
    <row r="322" spans="1:1">
      <c r="A322" s="11" t="s">
        <v>25</v>
      </c>
    </row>
    <row r="323" spans="1:1">
      <c r="A323" s="11" t="s">
        <v>25</v>
      </c>
    </row>
    <row r="324" spans="1:1">
      <c r="A324" s="11" t="s">
        <v>25</v>
      </c>
    </row>
    <row r="325" spans="1:1">
      <c r="A325" s="11" t="s">
        <v>25</v>
      </c>
    </row>
    <row r="326" spans="1:1">
      <c r="A326" s="11" t="s">
        <v>25</v>
      </c>
    </row>
    <row r="327" spans="1:1">
      <c r="A327" s="11" t="s">
        <v>25</v>
      </c>
    </row>
    <row r="328" spans="1:1">
      <c r="A328" s="11" t="s">
        <v>25</v>
      </c>
    </row>
    <row r="329" spans="1:1">
      <c r="A329" s="11" t="s">
        <v>25</v>
      </c>
    </row>
    <row r="330" spans="1:1">
      <c r="A330" s="11" t="s">
        <v>25</v>
      </c>
    </row>
    <row r="331" spans="1:1">
      <c r="A331" s="11" t="s">
        <v>25</v>
      </c>
    </row>
    <row r="332" spans="1:1">
      <c r="A332" s="11" t="s">
        <v>25</v>
      </c>
    </row>
    <row r="333" spans="1:1">
      <c r="A333" s="11" t="s">
        <v>25</v>
      </c>
    </row>
    <row r="334" spans="1:1">
      <c r="A334" s="11" t="s">
        <v>25</v>
      </c>
    </row>
    <row r="335" spans="1:1">
      <c r="A335" s="11" t="s">
        <v>25</v>
      </c>
    </row>
    <row r="336" spans="1:1">
      <c r="A336" s="11" t="s">
        <v>25</v>
      </c>
    </row>
    <row r="337" spans="1:1">
      <c r="A337" s="11" t="s">
        <v>25</v>
      </c>
    </row>
    <row r="338" spans="1:1">
      <c r="A338" s="11" t="s">
        <v>25</v>
      </c>
    </row>
    <row r="339" spans="1:1">
      <c r="A339" s="11" t="s">
        <v>25</v>
      </c>
    </row>
    <row r="340" spans="1:1">
      <c r="A340" s="11" t="s">
        <v>25</v>
      </c>
    </row>
    <row r="341" spans="1:1">
      <c r="A341" s="11" t="s">
        <v>25</v>
      </c>
    </row>
    <row r="342" spans="1:1">
      <c r="A342" s="11" t="s">
        <v>25</v>
      </c>
    </row>
    <row r="343" spans="1:1">
      <c r="A343" s="11" t="s">
        <v>25</v>
      </c>
    </row>
    <row r="344" spans="1:1">
      <c r="A344" s="11" t="s">
        <v>25</v>
      </c>
    </row>
    <row r="345" spans="1:1">
      <c r="A345" s="11" t="s">
        <v>25</v>
      </c>
    </row>
    <row r="346" spans="1:1">
      <c r="A346" s="11" t="s">
        <v>25</v>
      </c>
    </row>
    <row r="347" spans="1:1">
      <c r="A347" s="11" t="s">
        <v>25</v>
      </c>
    </row>
    <row r="348" spans="1:1">
      <c r="A348" s="11" t="s">
        <v>25</v>
      </c>
    </row>
    <row r="349" spans="1:1">
      <c r="A349" s="11" t="s">
        <v>25</v>
      </c>
    </row>
    <row r="350" spans="1:1">
      <c r="A350" s="11" t="s">
        <v>25</v>
      </c>
    </row>
    <row r="351" spans="1:1">
      <c r="A351" s="11" t="s">
        <v>25</v>
      </c>
    </row>
    <row r="352" spans="1:1">
      <c r="A352" s="11" t="s">
        <v>25</v>
      </c>
    </row>
    <row r="353" spans="1:1">
      <c r="A353" s="11" t="s">
        <v>25</v>
      </c>
    </row>
    <row r="354" spans="1:1">
      <c r="A354" s="11" t="s">
        <v>25</v>
      </c>
    </row>
    <row r="355" spans="1:1">
      <c r="A355" s="11" t="s">
        <v>25</v>
      </c>
    </row>
    <row r="356" spans="1:1">
      <c r="A356" s="11" t="s">
        <v>25</v>
      </c>
    </row>
    <row r="357" spans="1:1">
      <c r="A357" s="11" t="s">
        <v>25</v>
      </c>
    </row>
    <row r="358" spans="1:1">
      <c r="A358" s="11" t="s">
        <v>25</v>
      </c>
    </row>
    <row r="359" spans="1:1">
      <c r="A359" s="11" t="s">
        <v>25</v>
      </c>
    </row>
    <row r="360" spans="1:1">
      <c r="A360" s="11" t="s">
        <v>25</v>
      </c>
    </row>
    <row r="361" spans="1:1">
      <c r="A361" s="11" t="s">
        <v>25</v>
      </c>
    </row>
    <row r="362" spans="1:1">
      <c r="A362" s="11" t="s">
        <v>25</v>
      </c>
    </row>
    <row r="363" spans="1:1">
      <c r="A363" s="11" t="s">
        <v>25</v>
      </c>
    </row>
    <row r="364" spans="1:1">
      <c r="A364" s="11" t="s">
        <v>25</v>
      </c>
    </row>
    <row r="365" spans="1:1">
      <c r="A365" s="11" t="s">
        <v>25</v>
      </c>
    </row>
    <row r="366" spans="1:1">
      <c r="A366" s="11" t="s">
        <v>25</v>
      </c>
    </row>
    <row r="367" spans="1:1">
      <c r="A367" s="11" t="s">
        <v>25</v>
      </c>
    </row>
    <row r="368" spans="1:1">
      <c r="A368" s="11" t="s">
        <v>25</v>
      </c>
    </row>
    <row r="369" spans="1:1">
      <c r="A369" s="11" t="s">
        <v>25</v>
      </c>
    </row>
    <row r="370" spans="1:1">
      <c r="A370" s="11" t="s">
        <v>25</v>
      </c>
    </row>
    <row r="371" spans="1:1">
      <c r="A371" s="11" t="s">
        <v>25</v>
      </c>
    </row>
    <row r="372" spans="1:1">
      <c r="A372" s="11" t="s">
        <v>25</v>
      </c>
    </row>
    <row r="373" spans="1:1">
      <c r="A373" s="11" t="s">
        <v>25</v>
      </c>
    </row>
    <row r="374" spans="1:1">
      <c r="A374" s="11" t="s">
        <v>25</v>
      </c>
    </row>
    <row r="375" spans="1:1">
      <c r="A375" s="11" t="s">
        <v>25</v>
      </c>
    </row>
    <row r="376" spans="1:1">
      <c r="A376" s="11" t="s">
        <v>25</v>
      </c>
    </row>
    <row r="377" spans="1:1">
      <c r="A377" s="11" t="s">
        <v>25</v>
      </c>
    </row>
    <row r="378" spans="1:1">
      <c r="A378" s="11" t="s">
        <v>25</v>
      </c>
    </row>
    <row r="379" spans="1:1">
      <c r="A379" s="11" t="s">
        <v>25</v>
      </c>
    </row>
    <row r="380" spans="1:1">
      <c r="A380" s="11" t="s">
        <v>25</v>
      </c>
    </row>
    <row r="381" spans="1:1">
      <c r="A381" s="11" t="s">
        <v>25</v>
      </c>
    </row>
    <row r="382" spans="1:1">
      <c r="A382" s="11" t="s">
        <v>25</v>
      </c>
    </row>
    <row r="383" spans="1:1">
      <c r="A383" s="11" t="s">
        <v>25</v>
      </c>
    </row>
    <row r="384" spans="1:1">
      <c r="A384" s="11" t="s">
        <v>25</v>
      </c>
    </row>
    <row r="385" spans="1:1">
      <c r="A385" s="11" t="s">
        <v>25</v>
      </c>
    </row>
    <row r="386" spans="1:1">
      <c r="A386" s="11" t="s">
        <v>25</v>
      </c>
    </row>
    <row r="387" spans="1:1">
      <c r="A387" s="11" t="s">
        <v>25</v>
      </c>
    </row>
    <row r="388" spans="1:1">
      <c r="A388" s="11" t="s">
        <v>25</v>
      </c>
    </row>
    <row r="389" spans="1:1">
      <c r="A389" s="11" t="s">
        <v>25</v>
      </c>
    </row>
    <row r="390" spans="1:1">
      <c r="A390" s="11" t="s">
        <v>25</v>
      </c>
    </row>
    <row r="391" spans="1:1">
      <c r="A391" s="11" t="s">
        <v>25</v>
      </c>
    </row>
    <row r="392" spans="1:1">
      <c r="A392" s="11" t="s">
        <v>25</v>
      </c>
    </row>
    <row r="393" spans="1:1">
      <c r="A393" s="11" t="s">
        <v>25</v>
      </c>
    </row>
    <row r="394" spans="1:1">
      <c r="A394" s="11" t="s">
        <v>25</v>
      </c>
    </row>
    <row r="395" spans="1:1">
      <c r="A395" s="11" t="s">
        <v>25</v>
      </c>
    </row>
    <row r="396" spans="1:1">
      <c r="A396" s="11" t="s">
        <v>25</v>
      </c>
    </row>
    <row r="397" spans="1:1">
      <c r="A397" s="11" t="s">
        <v>25</v>
      </c>
    </row>
    <row r="398" spans="1:1">
      <c r="A398" s="11" t="s">
        <v>25</v>
      </c>
    </row>
    <row r="399" spans="1:1">
      <c r="A399" s="11" t="s">
        <v>25</v>
      </c>
    </row>
    <row r="400" spans="1:1">
      <c r="A400" s="11" t="s">
        <v>25</v>
      </c>
    </row>
    <row r="401" spans="1:1">
      <c r="A401" s="11" t="s">
        <v>25</v>
      </c>
    </row>
    <row r="402" spans="1:1">
      <c r="A402" s="11" t="s">
        <v>25</v>
      </c>
    </row>
    <row r="403" spans="1:1">
      <c r="A403" s="11" t="s">
        <v>25</v>
      </c>
    </row>
    <row r="404" spans="1:1">
      <c r="A404" s="11" t="s">
        <v>25</v>
      </c>
    </row>
    <row r="405" spans="1:1">
      <c r="A405" s="11" t="s">
        <v>25</v>
      </c>
    </row>
    <row r="406" spans="1:1">
      <c r="A406" s="11" t="s">
        <v>25</v>
      </c>
    </row>
    <row r="407" spans="1:1">
      <c r="A407" s="11" t="s">
        <v>25</v>
      </c>
    </row>
    <row r="408" spans="1:1">
      <c r="A408" s="11" t="s">
        <v>25</v>
      </c>
    </row>
    <row r="409" spans="1:1">
      <c r="A409" s="11" t="s">
        <v>25</v>
      </c>
    </row>
    <row r="410" spans="1:1">
      <c r="A410" s="11" t="s">
        <v>25</v>
      </c>
    </row>
    <row r="411" spans="1:1">
      <c r="A411" s="11" t="s">
        <v>25</v>
      </c>
    </row>
    <row r="412" spans="1:1">
      <c r="A412" s="11" t="s">
        <v>25</v>
      </c>
    </row>
    <row r="413" spans="1:1">
      <c r="A413" s="11" t="s">
        <v>25</v>
      </c>
    </row>
    <row r="414" spans="1:1">
      <c r="A414" s="11" t="s">
        <v>25</v>
      </c>
    </row>
    <row r="415" spans="1:1">
      <c r="A415" s="11" t="s">
        <v>25</v>
      </c>
    </row>
    <row r="416" spans="1:1">
      <c r="A416" s="11" t="s">
        <v>25</v>
      </c>
    </row>
    <row r="417" spans="1:1">
      <c r="A417" s="11" t="s">
        <v>25</v>
      </c>
    </row>
    <row r="418" spans="1:1">
      <c r="A418" s="11" t="s">
        <v>25</v>
      </c>
    </row>
    <row r="419" spans="1:1">
      <c r="A419" s="11" t="s">
        <v>25</v>
      </c>
    </row>
    <row r="420" spans="1:1">
      <c r="A420" s="11" t="s">
        <v>25</v>
      </c>
    </row>
    <row r="421" spans="1:1">
      <c r="A421" s="11" t="s">
        <v>25</v>
      </c>
    </row>
    <row r="422" spans="1:1">
      <c r="A422" s="11" t="s">
        <v>25</v>
      </c>
    </row>
    <row r="423" spans="1:1">
      <c r="A423" s="11" t="s">
        <v>25</v>
      </c>
    </row>
    <row r="424" spans="1:1">
      <c r="A424" s="11" t="s">
        <v>25</v>
      </c>
    </row>
    <row r="425" spans="1:1">
      <c r="A425" s="11" t="s">
        <v>25</v>
      </c>
    </row>
    <row r="426" spans="1:1">
      <c r="A426" s="11" t="s">
        <v>25</v>
      </c>
    </row>
    <row r="427" spans="1:1">
      <c r="A427" s="11" t="s">
        <v>25</v>
      </c>
    </row>
    <row r="428" spans="1:1">
      <c r="A428" s="11" t="s">
        <v>25</v>
      </c>
    </row>
    <row r="429" spans="1:1">
      <c r="A429" s="11" t="s">
        <v>25</v>
      </c>
    </row>
    <row r="430" spans="1:1">
      <c r="A430" s="11" t="s">
        <v>25</v>
      </c>
    </row>
    <row r="431" spans="1:1">
      <c r="A431" s="11" t="s">
        <v>25</v>
      </c>
    </row>
    <row r="432" spans="1:1">
      <c r="A432" s="11" t="s">
        <v>25</v>
      </c>
    </row>
    <row r="433" spans="1:1">
      <c r="A433" s="11" t="s">
        <v>25</v>
      </c>
    </row>
    <row r="434" spans="1:1">
      <c r="A434" s="11" t="s">
        <v>25</v>
      </c>
    </row>
    <row r="435" spans="1:1">
      <c r="A435" s="11" t="s">
        <v>25</v>
      </c>
    </row>
    <row r="436" spans="1:1">
      <c r="A436" s="11" t="s">
        <v>25</v>
      </c>
    </row>
    <row r="437" spans="1:1">
      <c r="A437" s="11" t="s">
        <v>25</v>
      </c>
    </row>
    <row r="438" spans="1:1">
      <c r="A438" s="11" t="s">
        <v>25</v>
      </c>
    </row>
    <row r="439" spans="1:1">
      <c r="A439" s="11" t="s">
        <v>25</v>
      </c>
    </row>
    <row r="440" spans="1:1">
      <c r="A440" s="11" t="s">
        <v>25</v>
      </c>
    </row>
    <row r="441" spans="1:1">
      <c r="A441" s="11" t="s">
        <v>25</v>
      </c>
    </row>
    <row r="442" spans="1:1">
      <c r="A442" s="11" t="s">
        <v>25</v>
      </c>
    </row>
    <row r="443" spans="1:1">
      <c r="A443" s="11" t="s">
        <v>25</v>
      </c>
    </row>
    <row r="444" spans="1:1">
      <c r="A444" s="11" t="s">
        <v>25</v>
      </c>
    </row>
    <row r="445" spans="1:1">
      <c r="A445" s="11" t="s">
        <v>25</v>
      </c>
    </row>
    <row r="446" spans="1:1">
      <c r="A446" s="11" t="s">
        <v>25</v>
      </c>
    </row>
    <row r="447" spans="1:1">
      <c r="A447" s="11" t="s">
        <v>25</v>
      </c>
    </row>
    <row r="448" spans="1:1">
      <c r="A448" s="11" t="s">
        <v>25</v>
      </c>
    </row>
    <row r="449" spans="1:1">
      <c r="A449" s="11" t="s">
        <v>25</v>
      </c>
    </row>
    <row r="450" spans="1:1">
      <c r="A450" s="11" t="s">
        <v>25</v>
      </c>
    </row>
    <row r="451" spans="1:1">
      <c r="A451" s="11" t="s">
        <v>25</v>
      </c>
    </row>
    <row r="452" spans="1:1">
      <c r="A452" s="11" t="s">
        <v>25</v>
      </c>
    </row>
    <row r="453" spans="1:1">
      <c r="A453" s="11" t="s">
        <v>25</v>
      </c>
    </row>
    <row r="454" spans="1:1">
      <c r="A454" s="11" t="s">
        <v>25</v>
      </c>
    </row>
    <row r="455" spans="1:1">
      <c r="A455" s="11" t="s">
        <v>25</v>
      </c>
    </row>
    <row r="456" spans="1:1">
      <c r="A456" s="11" t="s">
        <v>25</v>
      </c>
    </row>
    <row r="457" spans="1:1">
      <c r="A457" s="11" t="s">
        <v>25</v>
      </c>
    </row>
    <row r="458" spans="1:1">
      <c r="A458" s="11" t="s">
        <v>25</v>
      </c>
    </row>
    <row r="459" spans="1:1">
      <c r="A459" s="11" t="s">
        <v>25</v>
      </c>
    </row>
    <row r="460" spans="1:1">
      <c r="A460" s="11" t="s">
        <v>25</v>
      </c>
    </row>
    <row r="461" spans="1:1">
      <c r="A461" s="11" t="s">
        <v>25</v>
      </c>
    </row>
    <row r="462" spans="1:1">
      <c r="A462" s="11" t="s">
        <v>25</v>
      </c>
    </row>
    <row r="463" spans="1:1">
      <c r="A463" s="11" t="s">
        <v>25</v>
      </c>
    </row>
    <row r="464" spans="1:1">
      <c r="A464" s="11" t="s">
        <v>25</v>
      </c>
    </row>
    <row r="465" spans="1:1">
      <c r="A465" s="11" t="s">
        <v>25</v>
      </c>
    </row>
    <row r="466" spans="1:1">
      <c r="A466" s="11" t="s">
        <v>25</v>
      </c>
    </row>
    <row r="467" spans="1:1">
      <c r="A467" s="11" t="s">
        <v>25</v>
      </c>
    </row>
    <row r="468" spans="1:1">
      <c r="A468" s="11" t="s">
        <v>25</v>
      </c>
    </row>
    <row r="469" spans="1:1">
      <c r="A469" s="11" t="s">
        <v>25</v>
      </c>
    </row>
    <row r="470" spans="1:1">
      <c r="A470" s="11" t="s">
        <v>25</v>
      </c>
    </row>
    <row r="471" spans="1:1">
      <c r="A471" s="11" t="s">
        <v>25</v>
      </c>
    </row>
    <row r="472" spans="1:1">
      <c r="A472" s="11" t="s">
        <v>25</v>
      </c>
    </row>
    <row r="473" spans="1:1">
      <c r="A473" s="11" t="s">
        <v>25</v>
      </c>
    </row>
    <row r="474" spans="1:1">
      <c r="A474" s="11" t="s">
        <v>25</v>
      </c>
    </row>
    <row r="475" spans="1:1">
      <c r="A475" s="11" t="s">
        <v>25</v>
      </c>
    </row>
    <row r="476" spans="1:1">
      <c r="A476" s="11" t="s">
        <v>25</v>
      </c>
    </row>
    <row r="477" spans="1:1">
      <c r="A477" s="11" t="s">
        <v>25</v>
      </c>
    </row>
    <row r="478" spans="1:1">
      <c r="A478" s="11" t="s">
        <v>25</v>
      </c>
    </row>
    <row r="479" spans="1:1">
      <c r="A479" s="11" t="s">
        <v>25</v>
      </c>
    </row>
    <row r="480" spans="1:1">
      <c r="A480" s="11" t="s">
        <v>25</v>
      </c>
    </row>
    <row r="481" spans="1:1">
      <c r="A481" s="11" t="s">
        <v>25</v>
      </c>
    </row>
    <row r="482" spans="1:1">
      <c r="A482" s="11" t="s">
        <v>25</v>
      </c>
    </row>
    <row r="483" spans="1:1">
      <c r="A483" s="11" t="s">
        <v>25</v>
      </c>
    </row>
    <row r="484" spans="1:1">
      <c r="A484" s="11" t="s">
        <v>25</v>
      </c>
    </row>
    <row r="485" spans="1:1">
      <c r="A485" s="11" t="s">
        <v>25</v>
      </c>
    </row>
    <row r="486" spans="1:1">
      <c r="A486" s="11" t="s">
        <v>25</v>
      </c>
    </row>
    <row r="487" spans="1:1">
      <c r="A487" s="11" t="s">
        <v>25</v>
      </c>
    </row>
    <row r="488" spans="1:1">
      <c r="A488" s="11" t="s">
        <v>25</v>
      </c>
    </row>
    <row r="489" spans="1:1">
      <c r="A489" s="11" t="s">
        <v>25</v>
      </c>
    </row>
    <row r="490" spans="1:1">
      <c r="A490" s="11" t="s">
        <v>25</v>
      </c>
    </row>
    <row r="491" spans="1:1">
      <c r="A491" s="11" t="s">
        <v>25</v>
      </c>
    </row>
    <row r="492" spans="1:1">
      <c r="A492" s="11" t="s">
        <v>25</v>
      </c>
    </row>
    <row r="493" spans="1:1">
      <c r="A493" s="11" t="s">
        <v>25</v>
      </c>
    </row>
    <row r="494" spans="1:1">
      <c r="A494" s="11" t="s">
        <v>25</v>
      </c>
    </row>
    <row r="495" spans="1:1">
      <c r="A495" s="11" t="s">
        <v>25</v>
      </c>
    </row>
    <row r="496" spans="1:1">
      <c r="A496" s="11" t="s">
        <v>25</v>
      </c>
    </row>
    <row r="497" spans="1:1">
      <c r="A497" s="11" t="s">
        <v>25</v>
      </c>
    </row>
    <row r="498" spans="1:1">
      <c r="A498" s="11" t="s">
        <v>25</v>
      </c>
    </row>
    <row r="499" spans="1:1">
      <c r="A499" s="11" t="s">
        <v>25</v>
      </c>
    </row>
    <row r="500" spans="1:1">
      <c r="A500" s="11" t="s">
        <v>25</v>
      </c>
    </row>
    <row r="501" spans="1:1">
      <c r="A501" s="11" t="s">
        <v>25</v>
      </c>
    </row>
    <row r="502" spans="1:1">
      <c r="A502" s="11" t="s">
        <v>25</v>
      </c>
    </row>
    <row r="503" spans="1:1">
      <c r="A503" s="11" t="s">
        <v>25</v>
      </c>
    </row>
    <row r="504" spans="1:1">
      <c r="A504" s="11" t="s">
        <v>25</v>
      </c>
    </row>
    <row r="505" spans="1:1">
      <c r="A505" s="11" t="s">
        <v>25</v>
      </c>
    </row>
    <row r="506" spans="1:1">
      <c r="A506" s="11" t="s">
        <v>25</v>
      </c>
    </row>
    <row r="507" spans="1:1">
      <c r="A507" s="11" t="s">
        <v>25</v>
      </c>
    </row>
    <row r="508" spans="1:1">
      <c r="A508" s="11" t="s">
        <v>25</v>
      </c>
    </row>
  </sheetData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25"/>
  <sheetViews>
    <sheetView showGridLines="0" zoomScaleNormal="100" workbookViewId="0"/>
  </sheetViews>
  <sheetFormatPr defaultRowHeight="15" customHeight="1"/>
  <cols>
    <col min="1" max="1" width="18.140625" style="10" customWidth="1"/>
    <col min="2" max="2" width="10.5703125" style="13" bestFit="1" customWidth="1"/>
    <col min="3" max="3" width="10.140625" style="13" bestFit="1" customWidth="1"/>
    <col min="4" max="4" width="9.140625" style="10" bestFit="1" customWidth="1"/>
    <col min="5" max="5" width="10.5703125" style="10" bestFit="1" customWidth="1"/>
    <col min="6" max="6" width="10.140625" style="10" bestFit="1" customWidth="1"/>
    <col min="7" max="7" width="9.140625" style="10" bestFit="1" customWidth="1"/>
    <col min="8" max="8" width="10.5703125" style="10" bestFit="1" customWidth="1"/>
    <col min="9" max="9" width="10.140625" style="10" bestFit="1" customWidth="1"/>
    <col min="10" max="10" width="9.140625" style="10" bestFit="1" customWidth="1"/>
    <col min="11" max="12" width="8.7109375" style="10" customWidth="1"/>
    <col min="13" max="16" width="6.85546875" style="10" customWidth="1"/>
    <col min="17" max="16384" width="9.140625" style="10"/>
  </cols>
  <sheetData>
    <row r="1" spans="1:12" ht="15" customHeight="1">
      <c r="A1" s="10" t="s">
        <v>224</v>
      </c>
    </row>
    <row r="2" spans="1:12" ht="15" customHeight="1">
      <c r="A2" s="10" t="s">
        <v>287</v>
      </c>
    </row>
    <row r="5" spans="1:12" ht="15" customHeight="1">
      <c r="B5" s="13" t="s">
        <v>220</v>
      </c>
      <c r="C5" s="13" t="s">
        <v>225</v>
      </c>
      <c r="D5" s="19"/>
      <c r="E5" s="19"/>
      <c r="F5" s="19"/>
      <c r="G5" s="19"/>
      <c r="H5" s="19"/>
      <c r="I5" s="19"/>
      <c r="J5" s="19"/>
      <c r="K5" s="120"/>
      <c r="L5" s="120"/>
    </row>
    <row r="6" spans="1:12" ht="15" customHeight="1">
      <c r="A6" s="10" t="s">
        <v>215</v>
      </c>
      <c r="B6" s="95">
        <v>3694.3813126999999</v>
      </c>
      <c r="C6" s="95">
        <v>978.22213026999998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ht="15" customHeight="1">
      <c r="A7" s="5" t="s">
        <v>12</v>
      </c>
      <c r="B7" s="95">
        <v>5451.3515356999997</v>
      </c>
      <c r="C7" s="95">
        <v>1671.6188419</v>
      </c>
    </row>
    <row r="8" spans="1:12" ht="15" customHeight="1">
      <c r="A8" s="5" t="s">
        <v>222</v>
      </c>
      <c r="B8" s="95">
        <v>6674.0321082</v>
      </c>
      <c r="C8" s="95">
        <v>2042.9157688</v>
      </c>
    </row>
    <row r="9" spans="1:12" ht="15" customHeight="1">
      <c r="A9" s="5"/>
    </row>
    <row r="10" spans="1:12" ht="15" customHeight="1">
      <c r="A10" s="5"/>
    </row>
    <row r="11" spans="1:12" ht="15" customHeight="1">
      <c r="A11" s="5"/>
    </row>
    <row r="25" spans="4:4" ht="15" customHeight="1">
      <c r="D25" s="10" t="s">
        <v>226</v>
      </c>
    </row>
  </sheetData>
  <mergeCells count="1">
    <mergeCell ref="K5:L5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0"/>
  <sheetViews>
    <sheetView showGridLines="0" zoomScaleNormal="100" workbookViewId="0"/>
  </sheetViews>
  <sheetFormatPr defaultRowHeight="15" customHeight="1"/>
  <cols>
    <col min="1" max="1" width="9.85546875" style="10" customWidth="1"/>
    <col min="2" max="2" width="15.28515625" style="10" bestFit="1" customWidth="1"/>
    <col min="3" max="6" width="9.28515625" style="10" customWidth="1"/>
    <col min="7" max="7" width="18.5703125" style="10" bestFit="1" customWidth="1"/>
    <col min="8" max="16384" width="9.140625" style="10"/>
  </cols>
  <sheetData>
    <row r="1" spans="1:7" ht="15" customHeight="1">
      <c r="A1" s="10" t="s">
        <v>227</v>
      </c>
    </row>
    <row r="2" spans="1:7" ht="15" customHeight="1">
      <c r="A2" s="10" t="s">
        <v>228</v>
      </c>
    </row>
    <row r="5" spans="1:7" ht="15" customHeight="1">
      <c r="B5" s="13" t="s">
        <v>215</v>
      </c>
      <c r="C5" s="13" t="s">
        <v>12</v>
      </c>
      <c r="D5" s="13" t="s">
        <v>145</v>
      </c>
      <c r="E5" s="13">
        <v>585.29999999999995</v>
      </c>
      <c r="F5" s="13" t="s">
        <v>146</v>
      </c>
      <c r="G5" s="13" t="s">
        <v>229</v>
      </c>
    </row>
    <row r="6" spans="1:7" ht="15" customHeight="1">
      <c r="A6" s="50">
        <v>0</v>
      </c>
      <c r="B6" s="36">
        <v>5.74E-2</v>
      </c>
      <c r="C6" s="36">
        <v>0.15659999999999999</v>
      </c>
      <c r="D6" s="36">
        <v>0.19750000000000001</v>
      </c>
      <c r="E6" s="36">
        <v>5.9799999999999999E-2</v>
      </c>
      <c r="F6" s="36">
        <v>0.26910000000000001</v>
      </c>
      <c r="G6" s="36">
        <v>0.1749</v>
      </c>
    </row>
    <row r="7" spans="1:7" ht="15" customHeight="1">
      <c r="A7" s="50">
        <v>0.5</v>
      </c>
      <c r="B7" s="36">
        <v>0.14000000000000001</v>
      </c>
      <c r="C7" s="36">
        <v>0.40379999999999999</v>
      </c>
      <c r="D7" s="36">
        <v>0.74060000000000004</v>
      </c>
      <c r="E7" s="36">
        <v>0.2092</v>
      </c>
      <c r="F7" s="36">
        <v>0.6391</v>
      </c>
      <c r="G7" s="36">
        <v>0.39739999999999998</v>
      </c>
    </row>
    <row r="8" spans="1:7" ht="15" customHeight="1">
      <c r="A8" s="50">
        <v>1</v>
      </c>
      <c r="B8" s="36">
        <v>0.2777</v>
      </c>
      <c r="C8" s="36">
        <v>0.72099999999999997</v>
      </c>
      <c r="D8" s="36">
        <v>1.1355</v>
      </c>
      <c r="E8" s="36">
        <v>0.55289999999999995</v>
      </c>
      <c r="F8" s="36">
        <v>1.0427</v>
      </c>
      <c r="G8" s="36">
        <v>0.66769999999999996</v>
      </c>
    </row>
    <row r="9" spans="1:7" ht="15" customHeight="1">
      <c r="A9" s="50">
        <v>1.5</v>
      </c>
      <c r="B9" s="36">
        <v>0.46450000000000002</v>
      </c>
      <c r="C9" s="36">
        <v>1.2237</v>
      </c>
      <c r="D9" s="36">
        <v>1.4811000000000001</v>
      </c>
      <c r="E9" s="36">
        <v>1.0161</v>
      </c>
      <c r="F9" s="36">
        <v>1.48</v>
      </c>
      <c r="G9" s="36">
        <v>1.2321</v>
      </c>
    </row>
    <row r="10" spans="1:7" ht="15" customHeight="1">
      <c r="A10" s="50">
        <v>2</v>
      </c>
      <c r="B10" s="36">
        <v>0.72489999999999999</v>
      </c>
      <c r="C10" s="36">
        <v>2.0600999999999998</v>
      </c>
      <c r="D10" s="36">
        <v>2.2216999999999998</v>
      </c>
      <c r="E10" s="36">
        <v>1.6138999999999999</v>
      </c>
      <c r="F10" s="36">
        <v>2.4554</v>
      </c>
      <c r="G10" s="36">
        <v>2.1779999999999999</v>
      </c>
    </row>
    <row r="11" spans="1:7" ht="15" customHeight="1">
      <c r="A11" s="50">
        <v>2.5</v>
      </c>
      <c r="B11" s="36">
        <v>1.1025</v>
      </c>
      <c r="C11" s="36">
        <v>3.1128</v>
      </c>
      <c r="D11" s="36">
        <v>3.3325</v>
      </c>
      <c r="E11" s="36">
        <v>2.7793999999999999</v>
      </c>
      <c r="F11" s="36">
        <v>3.6326999999999998</v>
      </c>
      <c r="G11" s="36">
        <v>3.1318000000000001</v>
      </c>
    </row>
    <row r="12" spans="1:7" ht="15" customHeight="1">
      <c r="A12" s="50">
        <v>3</v>
      </c>
      <c r="B12" s="36">
        <v>1.6624000000000001</v>
      </c>
      <c r="C12" s="36">
        <v>4.8102999999999998</v>
      </c>
      <c r="D12" s="36">
        <v>4.8630000000000004</v>
      </c>
      <c r="E12" s="36">
        <v>4.6323999999999996</v>
      </c>
      <c r="F12" s="36">
        <v>5.3144999999999998</v>
      </c>
      <c r="G12" s="36">
        <v>4.7771999999999997</v>
      </c>
    </row>
    <row r="13" spans="1:7" ht="15" customHeight="1">
      <c r="A13" s="50">
        <v>3.5</v>
      </c>
      <c r="B13" s="36">
        <v>2.387</v>
      </c>
      <c r="C13" s="36">
        <v>6.7138</v>
      </c>
      <c r="D13" s="36">
        <v>6.3441000000000001</v>
      </c>
      <c r="E13" s="36">
        <v>6.8887999999999998</v>
      </c>
      <c r="F13" s="36">
        <v>7.4336000000000002</v>
      </c>
      <c r="G13" s="36">
        <v>6.5101000000000004</v>
      </c>
    </row>
    <row r="14" spans="1:7" ht="15" customHeight="1">
      <c r="A14" s="50">
        <v>4</v>
      </c>
      <c r="B14" s="36">
        <v>3.2198000000000002</v>
      </c>
      <c r="C14" s="36">
        <v>8.8355999999999995</v>
      </c>
      <c r="D14" s="36">
        <v>8.5164000000000009</v>
      </c>
      <c r="E14" s="36">
        <v>9.2947000000000006</v>
      </c>
      <c r="F14" s="36">
        <v>9.7545000000000002</v>
      </c>
      <c r="G14" s="36">
        <v>8.4257000000000009</v>
      </c>
    </row>
    <row r="15" spans="1:7" ht="15" customHeight="1">
      <c r="A15" s="50">
        <v>4.5</v>
      </c>
      <c r="B15" s="36">
        <v>4.0972</v>
      </c>
      <c r="C15" s="36">
        <v>11.007</v>
      </c>
      <c r="D15" s="36">
        <v>10.59</v>
      </c>
      <c r="E15" s="36">
        <v>11.4764</v>
      </c>
      <c r="F15" s="36">
        <v>11.739000000000001</v>
      </c>
      <c r="G15" s="36">
        <v>10.651400000000001</v>
      </c>
    </row>
    <row r="16" spans="1:7" ht="15" customHeight="1">
      <c r="A16" s="50">
        <v>5</v>
      </c>
      <c r="B16" s="36">
        <v>5.1109</v>
      </c>
      <c r="C16" s="36">
        <v>13.3245</v>
      </c>
      <c r="D16" s="36">
        <v>12.8117</v>
      </c>
      <c r="E16" s="36">
        <v>13.986800000000001</v>
      </c>
      <c r="F16" s="36">
        <v>14.799899999999999</v>
      </c>
      <c r="G16" s="36">
        <v>12.706200000000001</v>
      </c>
    </row>
    <row r="17" spans="1:7" ht="15" customHeight="1">
      <c r="A17" s="50">
        <v>5.5</v>
      </c>
      <c r="B17" s="36">
        <v>6.3901000000000003</v>
      </c>
      <c r="C17" s="36">
        <v>16.196300000000001</v>
      </c>
      <c r="D17" s="36">
        <v>15.6258</v>
      </c>
      <c r="E17" s="36">
        <v>17.214600000000001</v>
      </c>
      <c r="F17" s="36">
        <v>17.692599999999999</v>
      </c>
      <c r="G17" s="36">
        <v>15.392899999999999</v>
      </c>
    </row>
    <row r="18" spans="1:7" ht="15" customHeight="1">
      <c r="A18" s="50">
        <v>6</v>
      </c>
      <c r="B18" s="36">
        <v>7.6230000000000002</v>
      </c>
      <c r="C18" s="36">
        <v>18.627199999999998</v>
      </c>
      <c r="D18" s="36">
        <v>18.291799999999999</v>
      </c>
      <c r="E18" s="36">
        <v>19.949200000000001</v>
      </c>
      <c r="F18" s="36">
        <v>19.912500000000001</v>
      </c>
      <c r="G18" s="36">
        <v>17.674199999999999</v>
      </c>
    </row>
    <row r="19" spans="1:7" ht="15" customHeight="1">
      <c r="A19" s="50">
        <v>6.5</v>
      </c>
      <c r="B19" s="36">
        <v>8.8894000000000002</v>
      </c>
      <c r="C19" s="36">
        <v>21.161100000000001</v>
      </c>
      <c r="D19" s="36">
        <v>20.315999999999999</v>
      </c>
      <c r="E19" s="36">
        <v>22.7286</v>
      </c>
      <c r="F19" s="36">
        <v>22.267099999999999</v>
      </c>
      <c r="G19" s="36">
        <v>20.201899999999998</v>
      </c>
    </row>
    <row r="20" spans="1:7" ht="15" customHeight="1">
      <c r="A20" s="50">
        <v>7</v>
      </c>
      <c r="B20" s="36">
        <v>10.2507</v>
      </c>
      <c r="C20" s="36">
        <v>23.645499999999998</v>
      </c>
      <c r="D20" s="36">
        <v>22.981999999999999</v>
      </c>
      <c r="E20" s="36">
        <v>24.955200000000001</v>
      </c>
      <c r="F20" s="36">
        <v>24.823399999999999</v>
      </c>
      <c r="G20" s="36">
        <v>22.7773</v>
      </c>
    </row>
    <row r="21" spans="1:7" ht="15" customHeight="1">
      <c r="A21" s="50">
        <v>7.5</v>
      </c>
      <c r="B21" s="36">
        <v>11.6046</v>
      </c>
      <c r="C21" s="36">
        <v>25.9404</v>
      </c>
      <c r="D21" s="36">
        <v>25.0062</v>
      </c>
      <c r="E21" s="36">
        <v>27.6449</v>
      </c>
      <c r="F21" s="36">
        <v>27.177900000000001</v>
      </c>
      <c r="G21" s="36">
        <v>24.8917</v>
      </c>
    </row>
    <row r="22" spans="1:7" ht="15" customHeight="1">
      <c r="A22" s="50">
        <v>8</v>
      </c>
      <c r="B22" s="36">
        <v>12.9964</v>
      </c>
      <c r="C22" s="36">
        <v>28.095300000000002</v>
      </c>
      <c r="D22" s="36">
        <v>26.7835</v>
      </c>
      <c r="E22" s="36">
        <v>30.1554</v>
      </c>
      <c r="F22" s="36">
        <v>29.162500000000001</v>
      </c>
      <c r="G22" s="36">
        <v>26.958400000000001</v>
      </c>
    </row>
    <row r="23" spans="1:7" ht="15" customHeight="1">
      <c r="A23" s="50">
        <v>8.5</v>
      </c>
      <c r="B23" s="36">
        <v>14.421099999999999</v>
      </c>
      <c r="C23" s="36">
        <v>30.509699999999999</v>
      </c>
      <c r="D23" s="36">
        <v>29.005199999999999</v>
      </c>
      <c r="E23" s="36">
        <v>32.6509</v>
      </c>
      <c r="F23" s="36">
        <v>31.685199999999998</v>
      </c>
      <c r="G23" s="36">
        <v>29.335100000000001</v>
      </c>
    </row>
    <row r="24" spans="1:7" ht="15" customHeight="1">
      <c r="A24" s="50">
        <v>9</v>
      </c>
      <c r="B24" s="36">
        <v>15.8973</v>
      </c>
      <c r="C24" s="36">
        <v>32.610900000000001</v>
      </c>
      <c r="D24" s="36">
        <v>30.7332</v>
      </c>
      <c r="E24" s="36">
        <v>34.937199999999997</v>
      </c>
      <c r="F24" s="36">
        <v>33.602400000000003</v>
      </c>
      <c r="G24" s="36">
        <v>31.441500000000001</v>
      </c>
    </row>
    <row r="25" spans="1:7" ht="15" customHeight="1">
      <c r="A25" s="50">
        <v>9.5</v>
      </c>
      <c r="B25" s="36">
        <v>17.386800000000001</v>
      </c>
      <c r="C25" s="36">
        <v>34.708100000000002</v>
      </c>
      <c r="D25" s="36">
        <v>32.905500000000004</v>
      </c>
      <c r="E25" s="36">
        <v>37.133899999999997</v>
      </c>
      <c r="F25" s="36">
        <v>35.351500000000001</v>
      </c>
      <c r="G25" s="36">
        <v>33.555900000000001</v>
      </c>
    </row>
    <row r="26" spans="1:7" ht="15" customHeight="1">
      <c r="A26" s="50">
        <v>10</v>
      </c>
      <c r="B26" s="36">
        <v>18.764900000000001</v>
      </c>
      <c r="C26" s="36">
        <v>36.735199999999999</v>
      </c>
      <c r="D26" s="36">
        <v>35.077800000000003</v>
      </c>
      <c r="E26" s="36">
        <v>39.330500000000001</v>
      </c>
      <c r="F26" s="36">
        <v>37.403300000000002</v>
      </c>
      <c r="G26" s="36">
        <v>35.4636</v>
      </c>
    </row>
    <row r="27" spans="1:7" ht="15" customHeight="1">
      <c r="A27" s="50">
        <v>10.5</v>
      </c>
      <c r="B27" s="36">
        <v>20.022099999999998</v>
      </c>
      <c r="C27" s="36">
        <v>38.432699999999997</v>
      </c>
      <c r="D27" s="36">
        <v>36.608199999999997</v>
      </c>
      <c r="E27" s="36">
        <v>41.183500000000002</v>
      </c>
      <c r="F27" s="36">
        <v>39.118699999999997</v>
      </c>
      <c r="G27" s="36">
        <v>37.101100000000002</v>
      </c>
    </row>
    <row r="28" spans="1:7" ht="15" customHeight="1">
      <c r="A28" s="50">
        <v>11</v>
      </c>
      <c r="B28" s="36">
        <v>21.5227</v>
      </c>
      <c r="C28" s="36">
        <v>40.632899999999999</v>
      </c>
      <c r="D28" s="36">
        <v>39.0274</v>
      </c>
      <c r="E28" s="36">
        <v>43.768700000000003</v>
      </c>
      <c r="F28" s="36">
        <v>41.305100000000003</v>
      </c>
      <c r="G28" s="36">
        <v>39.064399999999999</v>
      </c>
    </row>
    <row r="29" spans="1:7" ht="15" customHeight="1">
      <c r="A29" s="50">
        <v>11.5</v>
      </c>
      <c r="B29" s="36">
        <v>22.860099999999999</v>
      </c>
      <c r="C29" s="36">
        <v>42.359200000000001</v>
      </c>
      <c r="D29" s="36">
        <v>40.854100000000003</v>
      </c>
      <c r="E29" s="36">
        <v>45.487099999999998</v>
      </c>
      <c r="F29" s="36">
        <v>42.684199999999997</v>
      </c>
      <c r="G29" s="36">
        <v>40.860900000000001</v>
      </c>
    </row>
    <row r="30" spans="1:7" ht="15" customHeight="1">
      <c r="A30" s="50">
        <v>12</v>
      </c>
    </row>
  </sheetData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3"/>
  <sheetViews>
    <sheetView showGridLines="0" zoomScaleNormal="100" workbookViewId="0"/>
  </sheetViews>
  <sheetFormatPr defaultColWidth="12.85546875" defaultRowHeight="15" customHeight="1"/>
  <cols>
    <col min="1" max="1" width="25.5703125" style="99" customWidth="1"/>
    <col min="2" max="2" width="14.7109375" style="99" bestFit="1" customWidth="1"/>
    <col min="3" max="3" width="4.42578125" style="99" customWidth="1"/>
    <col min="4" max="4" width="23.28515625" style="99" bestFit="1" customWidth="1"/>
    <col min="5" max="5" width="14.7109375" style="99" bestFit="1" customWidth="1"/>
    <col min="6" max="6" width="12.42578125" style="100" bestFit="1" customWidth="1"/>
    <col min="7" max="7" width="10" style="101" customWidth="1"/>
    <col min="8" max="12" width="8.85546875" style="100" customWidth="1"/>
    <col min="13" max="245" width="9.140625" style="99" customWidth="1"/>
    <col min="246" max="246" width="29.140625" style="99" customWidth="1"/>
    <col min="247" max="247" width="24.42578125" style="99" customWidth="1"/>
    <col min="248" max="248" width="15.140625" style="99" customWidth="1"/>
    <col min="249" max="249" width="20.85546875" style="99" customWidth="1"/>
    <col min="250" max="16384" width="12.85546875" style="99"/>
  </cols>
  <sheetData>
    <row r="1" spans="1:12" ht="15" customHeight="1">
      <c r="A1" s="98" t="s">
        <v>230</v>
      </c>
    </row>
    <row r="2" spans="1:12" ht="15" customHeight="1">
      <c r="A2" s="98" t="s">
        <v>231</v>
      </c>
    </row>
    <row r="4" spans="1:12" ht="15" customHeight="1">
      <c r="G4" s="102"/>
    </row>
    <row r="5" spans="1:12" ht="15" customHeight="1">
      <c r="A5" s="99" t="s">
        <v>232</v>
      </c>
      <c r="B5" s="99" t="s">
        <v>233</v>
      </c>
      <c r="D5" s="99" t="s">
        <v>234</v>
      </c>
      <c r="E5" s="99" t="s">
        <v>233</v>
      </c>
      <c r="F5" s="100" t="s">
        <v>235</v>
      </c>
      <c r="G5" s="102"/>
    </row>
    <row r="6" spans="1:12" ht="15" customHeight="1">
      <c r="A6" s="98" t="s">
        <v>236</v>
      </c>
      <c r="B6" s="103">
        <v>27289280</v>
      </c>
      <c r="C6" s="103"/>
      <c r="D6" s="101" t="s">
        <v>237</v>
      </c>
      <c r="E6" s="104">
        <v>16384020</v>
      </c>
      <c r="F6" s="104">
        <v>61164340</v>
      </c>
      <c r="G6" s="99"/>
      <c r="I6" s="105"/>
      <c r="J6" s="99"/>
      <c r="K6" s="99"/>
      <c r="L6" s="99"/>
    </row>
    <row r="7" spans="1:12" ht="15" customHeight="1">
      <c r="A7" s="98" t="s">
        <v>238</v>
      </c>
      <c r="B7" s="103">
        <v>22685680</v>
      </c>
      <c r="C7" s="103"/>
      <c r="D7" s="101" t="s">
        <v>239</v>
      </c>
      <c r="E7" s="104">
        <v>11821660</v>
      </c>
      <c r="F7" s="104">
        <v>39430800</v>
      </c>
      <c r="G7" s="41"/>
      <c r="H7" s="41"/>
      <c r="I7" s="99"/>
      <c r="J7" s="99"/>
      <c r="K7" s="99"/>
      <c r="L7" s="99"/>
    </row>
    <row r="8" spans="1:12" ht="15" customHeight="1">
      <c r="A8" s="101" t="s">
        <v>240</v>
      </c>
      <c r="B8" s="103">
        <v>18963740</v>
      </c>
      <c r="C8" s="103"/>
      <c r="D8" s="101" t="s">
        <v>241</v>
      </c>
      <c r="E8" s="104">
        <v>11813340</v>
      </c>
      <c r="F8" s="104">
        <v>30251640</v>
      </c>
      <c r="G8" s="41"/>
      <c r="H8" s="41"/>
      <c r="I8" s="99"/>
      <c r="J8" s="99"/>
      <c r="K8" s="99"/>
      <c r="L8" s="99"/>
    </row>
    <row r="9" spans="1:12" ht="15" customHeight="1">
      <c r="A9" s="98" t="s">
        <v>242</v>
      </c>
      <c r="B9" s="103">
        <v>16757980</v>
      </c>
      <c r="C9" s="103"/>
      <c r="D9" s="101" t="s">
        <v>243</v>
      </c>
      <c r="E9" s="104">
        <v>696000</v>
      </c>
      <c r="F9" s="104">
        <v>21252860</v>
      </c>
      <c r="G9" s="41"/>
      <c r="H9" s="41"/>
      <c r="I9" s="99"/>
      <c r="J9" s="99"/>
      <c r="K9" s="99"/>
      <c r="L9" s="99"/>
    </row>
    <row r="10" spans="1:12" ht="15" customHeight="1">
      <c r="A10" s="98" t="s">
        <v>244</v>
      </c>
      <c r="B10" s="103">
        <v>16384020</v>
      </c>
      <c r="C10" s="103"/>
      <c r="D10" s="106" t="s">
        <v>245</v>
      </c>
      <c r="E10" s="104">
        <v>4619960</v>
      </c>
      <c r="F10" s="104">
        <v>20300120</v>
      </c>
      <c r="G10" s="41"/>
      <c r="H10" s="41"/>
      <c r="I10" s="99"/>
      <c r="J10" s="99"/>
      <c r="K10" s="99"/>
      <c r="L10" s="99"/>
    </row>
    <row r="11" spans="1:12" ht="15" customHeight="1">
      <c r="A11" s="98" t="s">
        <v>246</v>
      </c>
      <c r="B11" s="103">
        <v>15731220</v>
      </c>
      <c r="C11" s="103"/>
      <c r="D11" s="101" t="s">
        <v>247</v>
      </c>
      <c r="E11" s="104">
        <v>4437660</v>
      </c>
      <c r="F11" s="104">
        <v>19314500</v>
      </c>
      <c r="G11" s="41"/>
      <c r="H11" s="41"/>
      <c r="I11" s="99"/>
      <c r="J11" s="99"/>
      <c r="K11" s="99"/>
      <c r="L11" s="99"/>
    </row>
    <row r="12" spans="1:12" ht="15" customHeight="1">
      <c r="A12" s="98" t="s">
        <v>248</v>
      </c>
      <c r="B12" s="103">
        <v>15666800</v>
      </c>
      <c r="C12" s="103"/>
      <c r="D12" s="101" t="s">
        <v>249</v>
      </c>
      <c r="E12" s="104">
        <v>2802100</v>
      </c>
      <c r="F12" s="104">
        <v>15066980</v>
      </c>
      <c r="G12" s="41"/>
      <c r="H12" s="41"/>
      <c r="I12" s="99"/>
      <c r="J12" s="99"/>
      <c r="K12" s="99"/>
      <c r="L12" s="99"/>
    </row>
    <row r="13" spans="1:12" ht="15" customHeight="1">
      <c r="A13" s="98" t="s">
        <v>250</v>
      </c>
      <c r="B13" s="103">
        <v>12087080</v>
      </c>
      <c r="C13" s="103"/>
      <c r="D13" s="101" t="s">
        <v>251</v>
      </c>
      <c r="E13" s="104">
        <v>3113740</v>
      </c>
      <c r="F13" s="104">
        <v>14227260</v>
      </c>
      <c r="G13" s="41"/>
      <c r="H13" s="41"/>
      <c r="I13" s="99"/>
      <c r="J13" s="99"/>
      <c r="K13" s="99"/>
      <c r="L13" s="99"/>
    </row>
    <row r="14" spans="1:12" ht="15" customHeight="1">
      <c r="A14" s="98" t="s">
        <v>239</v>
      </c>
      <c r="B14" s="103">
        <v>11821660</v>
      </c>
      <c r="C14" s="103"/>
      <c r="D14" s="101" t="s">
        <v>252</v>
      </c>
      <c r="E14" s="104">
        <v>4542080</v>
      </c>
      <c r="F14" s="104">
        <v>13250320</v>
      </c>
      <c r="G14" s="41"/>
      <c r="H14" s="41"/>
      <c r="I14" s="99"/>
      <c r="J14" s="99"/>
      <c r="K14" s="99"/>
      <c r="L14" s="99"/>
    </row>
    <row r="15" spans="1:12" ht="15" customHeight="1">
      <c r="A15" s="98" t="s">
        <v>253</v>
      </c>
      <c r="B15" s="103">
        <v>11813340</v>
      </c>
      <c r="C15" s="103"/>
      <c r="D15" s="101" t="s">
        <v>254</v>
      </c>
      <c r="E15" s="104">
        <v>1992100</v>
      </c>
      <c r="F15" s="104">
        <v>13135020</v>
      </c>
      <c r="G15" s="41"/>
      <c r="H15" s="41"/>
      <c r="I15" s="99"/>
      <c r="J15" s="99"/>
      <c r="K15" s="99"/>
      <c r="L15" s="99"/>
    </row>
    <row r="16" spans="1:12" ht="15" customHeight="1">
      <c r="A16" s="98" t="s">
        <v>255</v>
      </c>
      <c r="B16" s="103">
        <v>10743680</v>
      </c>
      <c r="C16" s="103"/>
      <c r="D16" s="101" t="s">
        <v>256</v>
      </c>
      <c r="E16" s="104">
        <v>2753300</v>
      </c>
      <c r="F16" s="104">
        <v>12599460</v>
      </c>
      <c r="G16" s="41"/>
      <c r="H16" s="41"/>
      <c r="I16" s="99"/>
      <c r="J16" s="99"/>
      <c r="K16" s="99"/>
      <c r="L16" s="99"/>
    </row>
    <row r="17" spans="1:12" ht="15" customHeight="1">
      <c r="A17" s="98" t="s">
        <v>257</v>
      </c>
      <c r="B17" s="103">
        <v>10006460</v>
      </c>
      <c r="C17" s="103"/>
      <c r="D17" s="101" t="s">
        <v>258</v>
      </c>
      <c r="E17" s="104">
        <v>891580</v>
      </c>
      <c r="F17" s="104">
        <v>12129340</v>
      </c>
      <c r="G17" s="41"/>
      <c r="H17" s="41"/>
      <c r="I17" s="99"/>
      <c r="J17" s="99"/>
      <c r="K17" s="99"/>
      <c r="L17" s="99"/>
    </row>
    <row r="18" spans="1:12" ht="15" customHeight="1">
      <c r="A18" s="98" t="s">
        <v>259</v>
      </c>
      <c r="B18" s="103">
        <v>9686280</v>
      </c>
      <c r="C18" s="103"/>
      <c r="D18" s="101" t="s">
        <v>260</v>
      </c>
      <c r="E18" s="104">
        <v>6263760</v>
      </c>
      <c r="F18" s="104">
        <v>11353040</v>
      </c>
      <c r="G18" s="41"/>
      <c r="H18" s="41"/>
      <c r="I18" s="99"/>
      <c r="J18" s="99"/>
      <c r="K18" s="99"/>
      <c r="L18" s="99"/>
    </row>
    <row r="19" spans="1:12" ht="15" customHeight="1">
      <c r="A19" s="98" t="s">
        <v>261</v>
      </c>
      <c r="B19" s="103">
        <v>9179120</v>
      </c>
      <c r="C19" s="103"/>
      <c r="D19" s="101" t="s">
        <v>262</v>
      </c>
      <c r="E19" s="104">
        <v>4596400</v>
      </c>
      <c r="F19" s="104">
        <v>10236720</v>
      </c>
      <c r="G19" s="41"/>
      <c r="H19" s="41"/>
      <c r="I19" s="99"/>
      <c r="J19" s="99"/>
      <c r="K19" s="99"/>
      <c r="L19" s="99"/>
    </row>
    <row r="20" spans="1:12" ht="15" customHeight="1">
      <c r="A20" s="98" t="s">
        <v>263</v>
      </c>
      <c r="B20" s="103">
        <v>7522160</v>
      </c>
      <c r="C20" s="103"/>
      <c r="D20" s="101" t="s">
        <v>259</v>
      </c>
      <c r="E20" s="104">
        <v>9686280</v>
      </c>
      <c r="F20" s="104">
        <v>9584160</v>
      </c>
      <c r="G20" s="41"/>
      <c r="H20" s="41"/>
      <c r="I20" s="99"/>
      <c r="J20" s="99"/>
      <c r="K20" s="99"/>
      <c r="L20" s="99"/>
    </row>
    <row r="21" spans="1:12" ht="15" customHeight="1">
      <c r="A21" s="101"/>
      <c r="B21" s="101"/>
      <c r="C21" s="101"/>
      <c r="D21" s="107"/>
      <c r="E21" s="41"/>
      <c r="F21" s="41"/>
      <c r="G21" s="41"/>
      <c r="H21" s="41"/>
      <c r="I21" s="99"/>
      <c r="J21" s="99"/>
      <c r="K21" s="99"/>
      <c r="L21" s="99"/>
    </row>
    <row r="22" spans="1:12" ht="15" customHeight="1">
      <c r="B22" s="101"/>
      <c r="C22" s="101"/>
      <c r="G22" s="108"/>
    </row>
    <row r="23" spans="1:12" ht="15" customHeight="1">
      <c r="G23" s="108"/>
    </row>
  </sheetData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40"/>
  <sheetViews>
    <sheetView showGridLines="0" workbookViewId="0"/>
  </sheetViews>
  <sheetFormatPr defaultRowHeight="15"/>
  <cols>
    <col min="1" max="1" width="16.42578125" style="10" customWidth="1"/>
    <col min="2" max="2" width="12.7109375" style="10" customWidth="1"/>
    <col min="3" max="3" width="16.42578125" style="10" customWidth="1"/>
    <col min="4" max="4" width="9.140625" style="10"/>
    <col min="5" max="5" width="13.85546875" style="10" customWidth="1"/>
    <col min="6" max="6" width="23.28515625" style="10" customWidth="1"/>
    <col min="7" max="8" width="9.140625" style="10"/>
    <col min="9" max="9" width="12.42578125" style="10" customWidth="1"/>
    <col min="10" max="10" width="9.140625" style="10"/>
    <col min="11" max="11" width="13.42578125" style="10" bestFit="1" customWidth="1"/>
    <col min="12" max="12" width="14.28515625" style="10" bestFit="1" customWidth="1"/>
    <col min="13" max="16384" width="9.140625" style="10"/>
  </cols>
  <sheetData>
    <row r="1" spans="1:14">
      <c r="A1" s="29" t="s">
        <v>264</v>
      </c>
    </row>
    <row r="2" spans="1:14">
      <c r="A2" s="5" t="s">
        <v>288</v>
      </c>
    </row>
    <row r="3" spans="1:14">
      <c r="A3" s="109"/>
    </row>
    <row r="4" spans="1:14">
      <c r="A4" s="109"/>
      <c r="J4" s="110"/>
    </row>
    <row r="5" spans="1:14">
      <c r="A5" s="5"/>
      <c r="B5" s="10" t="s">
        <v>265</v>
      </c>
      <c r="J5" s="5"/>
    </row>
    <row r="6" spans="1:14">
      <c r="A6" s="5"/>
      <c r="B6" s="13" t="s">
        <v>60</v>
      </c>
      <c r="C6" s="13" t="s">
        <v>266</v>
      </c>
      <c r="D6" s="13"/>
      <c r="E6" s="13"/>
      <c r="F6" s="31"/>
      <c r="J6" s="5"/>
      <c r="K6" s="13"/>
      <c r="L6" s="13"/>
    </row>
    <row r="7" spans="1:14">
      <c r="A7" s="5"/>
      <c r="B7" s="13" t="s">
        <v>267</v>
      </c>
      <c r="C7" s="13" t="s">
        <v>268</v>
      </c>
      <c r="D7" s="83"/>
      <c r="E7" s="13"/>
      <c r="F7" s="31"/>
      <c r="J7" s="5"/>
      <c r="K7" s="13"/>
      <c r="L7" s="13"/>
    </row>
    <row r="8" spans="1:14">
      <c r="A8" s="10" t="s">
        <v>66</v>
      </c>
      <c r="B8" s="111">
        <v>24184440</v>
      </c>
      <c r="C8" s="111">
        <v>212769005960.5</v>
      </c>
      <c r="D8" s="41"/>
      <c r="E8" s="111"/>
      <c r="F8" s="112"/>
      <c r="J8" s="29"/>
      <c r="K8" s="111"/>
      <c r="L8" s="111"/>
    </row>
    <row r="9" spans="1:14">
      <c r="A9" s="10" t="s">
        <v>68</v>
      </c>
      <c r="B9" s="111">
        <v>5504400</v>
      </c>
      <c r="C9" s="111">
        <v>68869208833.800003</v>
      </c>
      <c r="D9" s="41"/>
      <c r="E9" s="111"/>
      <c r="F9" s="112"/>
      <c r="J9" s="5"/>
      <c r="K9" s="40"/>
      <c r="L9" s="111"/>
    </row>
    <row r="10" spans="1:14">
      <c r="A10" s="10" t="s">
        <v>67</v>
      </c>
      <c r="B10" s="111">
        <v>2310720</v>
      </c>
      <c r="C10" s="111">
        <v>33786069263</v>
      </c>
      <c r="D10" s="41"/>
      <c r="E10" s="111"/>
      <c r="F10" s="112"/>
      <c r="J10" s="5"/>
      <c r="K10" s="40"/>
      <c r="L10" s="111"/>
    </row>
    <row r="11" spans="1:14">
      <c r="A11" s="10" t="s">
        <v>69</v>
      </c>
      <c r="B11" s="111">
        <v>1845620</v>
      </c>
      <c r="C11" s="40">
        <v>47426896946</v>
      </c>
      <c r="D11" s="41"/>
      <c r="E11" s="111"/>
      <c r="F11" s="112"/>
      <c r="J11" s="5"/>
      <c r="K11" s="40"/>
      <c r="L11" s="111"/>
    </row>
    <row r="12" spans="1:14">
      <c r="A12" s="10" t="s">
        <v>72</v>
      </c>
      <c r="B12" s="111">
        <v>947780</v>
      </c>
      <c r="C12" s="40">
        <v>22577722276.900002</v>
      </c>
      <c r="D12" s="113"/>
      <c r="E12" s="111"/>
      <c r="F12" s="112"/>
      <c r="J12" s="5"/>
      <c r="K12" s="40"/>
      <c r="L12" s="111"/>
    </row>
    <row r="13" spans="1:14">
      <c r="A13" s="10" t="s">
        <v>269</v>
      </c>
      <c r="B13" s="111">
        <v>872460</v>
      </c>
      <c r="C13" s="40">
        <v>17956977326</v>
      </c>
      <c r="D13" s="41"/>
      <c r="E13" s="111"/>
      <c r="F13" s="112"/>
      <c r="G13" s="1"/>
      <c r="J13" s="5"/>
      <c r="K13" s="40"/>
      <c r="L13" s="111"/>
    </row>
    <row r="14" spans="1:14">
      <c r="A14" s="10" t="s">
        <v>270</v>
      </c>
      <c r="B14" s="111">
        <v>620600</v>
      </c>
      <c r="C14" s="40">
        <v>16396356095.6</v>
      </c>
      <c r="D14" s="41"/>
      <c r="E14" s="111"/>
      <c r="F14" s="64"/>
      <c r="G14" s="1"/>
      <c r="J14" s="5"/>
      <c r="K14" s="111"/>
      <c r="L14" s="111"/>
    </row>
    <row r="15" spans="1:14">
      <c r="A15" s="10" t="s">
        <v>17</v>
      </c>
      <c r="B15" s="111">
        <v>339900</v>
      </c>
      <c r="C15" s="40">
        <v>9801982810.1000004</v>
      </c>
      <c r="D15" s="41"/>
      <c r="E15" s="54"/>
      <c r="F15" s="64"/>
      <c r="J15" s="5"/>
      <c r="K15" s="40"/>
      <c r="L15" s="111"/>
    </row>
    <row r="16" spans="1:14">
      <c r="A16" s="5"/>
      <c r="B16" s="40"/>
      <c r="C16" s="41"/>
      <c r="D16" s="41"/>
      <c r="E16" s="40"/>
      <c r="F16" s="41"/>
      <c r="N16" s="54"/>
    </row>
    <row r="17" spans="1:12">
      <c r="A17" s="5"/>
      <c r="B17" s="111"/>
      <c r="C17" s="111"/>
      <c r="D17" s="111"/>
      <c r="E17" s="111"/>
      <c r="F17" s="111"/>
    </row>
    <row r="18" spans="1:12">
      <c r="A18" s="109" t="s">
        <v>84</v>
      </c>
      <c r="B18" s="111"/>
      <c r="C18" s="111"/>
      <c r="D18" s="111"/>
      <c r="E18" s="111"/>
      <c r="F18" s="111"/>
      <c r="J18" s="110"/>
    </row>
    <row r="19" spans="1:12">
      <c r="A19" s="5" t="s">
        <v>7</v>
      </c>
      <c r="B19" s="111">
        <f>B9-B24-B23-B28</f>
        <v>4024060</v>
      </c>
      <c r="C19" s="111">
        <f>C9-C24-C23-C28</f>
        <v>38136492041</v>
      </c>
      <c r="D19" s="111"/>
      <c r="E19" s="111"/>
      <c r="F19" s="111"/>
      <c r="J19" s="5"/>
    </row>
    <row r="20" spans="1:12">
      <c r="A20" s="5" t="s">
        <v>9</v>
      </c>
      <c r="B20" s="114">
        <f>B10-B23-B26-B28</f>
        <v>1082240</v>
      </c>
      <c r="C20" s="114">
        <f>C10-C23-C26-C28</f>
        <v>4613973700.5999966</v>
      </c>
      <c r="D20" s="111"/>
      <c r="E20" s="111"/>
      <c r="F20" s="111"/>
      <c r="J20" s="5"/>
      <c r="K20" s="13"/>
      <c r="L20" s="13"/>
    </row>
    <row r="21" spans="1:12">
      <c r="A21" s="5" t="s">
        <v>11</v>
      </c>
      <c r="B21" s="111">
        <f>B11-B24-B26-B28</f>
        <v>692460</v>
      </c>
      <c r="C21" s="111">
        <f>C11-C24-C26-C28</f>
        <v>22875546334.5</v>
      </c>
      <c r="D21" s="111"/>
      <c r="E21" s="114"/>
      <c r="F21" s="114"/>
      <c r="J21" s="5"/>
      <c r="K21" s="13"/>
      <c r="L21" s="13"/>
    </row>
    <row r="22" spans="1:12">
      <c r="A22" s="5"/>
      <c r="B22" s="111"/>
      <c r="C22" s="111"/>
      <c r="D22" s="111"/>
      <c r="E22" s="111"/>
      <c r="F22" s="111"/>
      <c r="J22" s="29"/>
      <c r="K22" s="111"/>
      <c r="L22" s="111"/>
    </row>
    <row r="23" spans="1:12">
      <c r="A23" s="5" t="s">
        <v>91</v>
      </c>
      <c r="B23" s="111">
        <f>B12-B28</f>
        <v>607880</v>
      </c>
      <c r="C23" s="111">
        <f>C12-C28</f>
        <v>12775739466.800001</v>
      </c>
      <c r="D23" s="111"/>
      <c r="E23" s="111"/>
      <c r="F23" s="111"/>
      <c r="J23" s="5"/>
      <c r="K23" s="40"/>
      <c r="L23" s="111"/>
    </row>
    <row r="24" spans="1:12">
      <c r="A24" s="5" t="s">
        <v>271</v>
      </c>
      <c r="B24" s="111">
        <f>B13-B28</f>
        <v>532560</v>
      </c>
      <c r="C24" s="111">
        <f>C13-C28</f>
        <v>8154994515.8999996</v>
      </c>
      <c r="D24" s="111"/>
      <c r="E24" s="111"/>
      <c r="F24" s="111"/>
      <c r="J24" s="5"/>
      <c r="K24" s="40"/>
      <c r="L24" s="111"/>
    </row>
    <row r="25" spans="1:12">
      <c r="A25" s="5"/>
      <c r="B25" s="111"/>
      <c r="C25" s="111"/>
      <c r="D25" s="111"/>
      <c r="E25" s="111"/>
      <c r="F25" s="111"/>
      <c r="J25" s="5"/>
      <c r="K25" s="40"/>
      <c r="L25" s="111"/>
    </row>
    <row r="26" spans="1:12">
      <c r="A26" s="5" t="s">
        <v>272</v>
      </c>
      <c r="B26" s="111">
        <f>B14-B28</f>
        <v>280700</v>
      </c>
      <c r="C26" s="111">
        <f>C14-C28</f>
        <v>6594373285.5</v>
      </c>
      <c r="D26" s="111"/>
      <c r="E26" s="114"/>
      <c r="F26" s="114"/>
      <c r="J26" s="5"/>
      <c r="K26" s="40"/>
      <c r="L26" s="111"/>
    </row>
    <row r="27" spans="1:12">
      <c r="A27" s="5"/>
      <c r="B27" s="111"/>
      <c r="C27" s="111"/>
      <c r="D27" s="111"/>
      <c r="E27" s="111"/>
      <c r="F27" s="111"/>
      <c r="J27" s="5"/>
      <c r="K27" s="40"/>
      <c r="L27" s="111"/>
    </row>
    <row r="28" spans="1:12">
      <c r="A28" s="5" t="s">
        <v>273</v>
      </c>
      <c r="B28" s="111">
        <f>B15</f>
        <v>339900</v>
      </c>
      <c r="C28" s="111">
        <f>C15</f>
        <v>9801982810.1000004</v>
      </c>
      <c r="D28" s="111"/>
      <c r="E28" s="111"/>
      <c r="F28" s="111"/>
      <c r="J28" s="5"/>
      <c r="K28" s="111"/>
      <c r="L28" s="111"/>
    </row>
    <row r="29" spans="1:12">
      <c r="A29" s="5"/>
      <c r="B29" s="111"/>
      <c r="C29" s="111"/>
      <c r="D29" s="111"/>
      <c r="E29" s="111"/>
      <c r="F29" s="111"/>
      <c r="J29" s="5"/>
      <c r="K29" s="40"/>
      <c r="L29" s="111"/>
    </row>
    <row r="30" spans="1:12">
      <c r="A30" s="5" t="s">
        <v>100</v>
      </c>
      <c r="B30" s="111">
        <f>B8-SUM(B19:B28)</f>
        <v>16624640</v>
      </c>
      <c r="C30" s="111">
        <f>C8-SUM(C19:C28)</f>
        <v>109815903806.10001</v>
      </c>
      <c r="D30" s="111"/>
      <c r="E30" s="111"/>
      <c r="F30" s="111"/>
    </row>
    <row r="31" spans="1:12">
      <c r="A31" s="5"/>
      <c r="B31" s="111"/>
      <c r="C31" s="111"/>
      <c r="D31" s="111"/>
      <c r="E31" s="111"/>
      <c r="F31" s="111"/>
    </row>
    <row r="32" spans="1:12">
      <c r="A32" s="29" t="s">
        <v>19</v>
      </c>
      <c r="B32" s="111">
        <f>SUM(B19:B30)</f>
        <v>24184440</v>
      </c>
      <c r="C32" s="111">
        <f>SUM(C19:C30)</f>
        <v>212769005960.5</v>
      </c>
      <c r="D32" s="111"/>
      <c r="E32" s="111"/>
      <c r="F32" s="111"/>
    </row>
    <row r="33" spans="1:6">
      <c r="A33" s="29"/>
      <c r="B33" s="111"/>
      <c r="C33" s="111"/>
      <c r="D33" s="111"/>
      <c r="E33" s="111"/>
      <c r="F33" s="111"/>
    </row>
    <row r="34" spans="1:6">
      <c r="A34" s="29"/>
      <c r="B34" s="111"/>
      <c r="C34" s="111"/>
      <c r="D34" s="111"/>
      <c r="E34" s="111"/>
      <c r="F34" s="111"/>
    </row>
    <row r="35" spans="1:6">
      <c r="A35" s="5"/>
      <c r="B35" s="5" t="s">
        <v>274</v>
      </c>
      <c r="C35" s="111"/>
      <c r="D35" s="111"/>
      <c r="E35" s="5"/>
      <c r="F35" s="5"/>
    </row>
    <row r="36" spans="1:6">
      <c r="A36" s="5"/>
      <c r="B36" s="111" t="s">
        <v>102</v>
      </c>
      <c r="C36" s="111"/>
      <c r="D36" s="111"/>
      <c r="E36" s="5"/>
      <c r="F36" s="115"/>
    </row>
    <row r="37" spans="1:6">
      <c r="A37" s="13" t="s">
        <v>275</v>
      </c>
      <c r="B37" s="4">
        <v>76.177999999999997</v>
      </c>
      <c r="D37" s="111"/>
      <c r="E37" s="13"/>
      <c r="F37" s="4"/>
    </row>
    <row r="38" spans="1:6">
      <c r="A38" s="111" t="s">
        <v>105</v>
      </c>
      <c r="B38" s="116">
        <v>7.6169000000000002</v>
      </c>
      <c r="C38" s="111"/>
      <c r="D38" s="111"/>
      <c r="E38" s="111"/>
      <c r="F38" s="116"/>
    </row>
    <row r="39" spans="1:6">
      <c r="A39" s="111"/>
      <c r="B39" s="116"/>
      <c r="C39" s="111"/>
      <c r="D39" s="111"/>
      <c r="E39" s="111"/>
      <c r="F39" s="116"/>
    </row>
    <row r="40" spans="1:6">
      <c r="B40" s="3"/>
      <c r="C40" s="13"/>
      <c r="E40" s="117"/>
      <c r="F40" s="111"/>
    </row>
  </sheetData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36"/>
  <sheetViews>
    <sheetView showGridLines="0" workbookViewId="0"/>
  </sheetViews>
  <sheetFormatPr defaultRowHeight="15"/>
  <cols>
    <col min="1" max="1" width="9.42578125" style="5" customWidth="1"/>
    <col min="2" max="3" width="14.5703125" style="13" customWidth="1"/>
    <col min="4" max="4" width="17" style="13" customWidth="1"/>
    <col min="5" max="6" width="9.140625" style="10"/>
    <col min="7" max="7" width="9.5703125" style="10" bestFit="1" customWidth="1"/>
    <col min="8" max="16384" width="9.140625" style="10"/>
  </cols>
  <sheetData>
    <row r="1" spans="1:4">
      <c r="A1" s="5" t="s">
        <v>276</v>
      </c>
    </row>
    <row r="2" spans="1:4">
      <c r="A2" s="5" t="s">
        <v>277</v>
      </c>
    </row>
    <row r="4" spans="1:4">
      <c r="B4" s="13" t="s">
        <v>278</v>
      </c>
      <c r="C4" s="13" t="s">
        <v>278</v>
      </c>
    </row>
    <row r="5" spans="1:4">
      <c r="B5" s="13" t="s">
        <v>279</v>
      </c>
      <c r="C5" s="13" t="s">
        <v>280</v>
      </c>
      <c r="D5" s="13" t="s">
        <v>281</v>
      </c>
    </row>
    <row r="6" spans="1:4">
      <c r="A6" s="5">
        <v>1993</v>
      </c>
      <c r="B6" s="118">
        <v>101.31674861</v>
      </c>
      <c r="C6" s="118">
        <v>3.8565117549000001</v>
      </c>
      <c r="D6" s="3">
        <v>3.8063911521999998</v>
      </c>
    </row>
    <row r="7" spans="1:4">
      <c r="A7" s="5">
        <v>1994</v>
      </c>
      <c r="B7" s="118">
        <v>111.14589603</v>
      </c>
      <c r="C7" s="118">
        <v>4.1904744067999999</v>
      </c>
      <c r="D7" s="3">
        <v>3.7702466366</v>
      </c>
    </row>
    <row r="8" spans="1:4">
      <c r="A8" s="5">
        <v>1995</v>
      </c>
      <c r="B8" s="118">
        <v>122.19460706</v>
      </c>
      <c r="C8" s="118">
        <v>5.1509788101999998</v>
      </c>
      <c r="D8" s="3">
        <v>4.2153896429</v>
      </c>
    </row>
    <row r="9" spans="1:4">
      <c r="A9" s="5">
        <v>1996</v>
      </c>
      <c r="B9" s="118">
        <v>128.07943207</v>
      </c>
      <c r="C9" s="118">
        <v>5.6237952145000003</v>
      </c>
      <c r="D9" s="3">
        <v>4.3908652026999997</v>
      </c>
    </row>
    <row r="10" spans="1:4">
      <c r="A10" s="5">
        <v>1997</v>
      </c>
      <c r="B10" s="118">
        <v>132.04553593</v>
      </c>
      <c r="C10" s="118">
        <v>6.3472357217999997</v>
      </c>
      <c r="D10" s="3">
        <v>4.8068536942</v>
      </c>
    </row>
    <row r="11" spans="1:4">
      <c r="A11" s="5">
        <v>1998</v>
      </c>
      <c r="B11" s="118">
        <v>125.25083225</v>
      </c>
      <c r="C11" s="118">
        <v>6.4921890581000001</v>
      </c>
      <c r="D11" s="3">
        <v>5.1833500355000002</v>
      </c>
    </row>
    <row r="12" spans="1:4">
      <c r="A12" s="5">
        <v>1999</v>
      </c>
      <c r="B12" s="118">
        <v>122.53175856999999</v>
      </c>
      <c r="C12" s="118">
        <v>6.7453414760000001</v>
      </c>
      <c r="D12" s="3">
        <v>5.5049740201999997</v>
      </c>
    </row>
    <row r="13" spans="1:4">
      <c r="A13" s="5">
        <v>2000</v>
      </c>
      <c r="B13" s="118">
        <v>127.29718977</v>
      </c>
      <c r="C13" s="118">
        <v>7.4152730255000003</v>
      </c>
      <c r="D13" s="3">
        <v>5.8251663208000002</v>
      </c>
    </row>
    <row r="14" spans="1:4">
      <c r="A14" s="5">
        <v>2001</v>
      </c>
      <c r="B14" s="118">
        <v>141.12430748</v>
      </c>
      <c r="C14" s="118">
        <v>9.0827658294999996</v>
      </c>
      <c r="D14" s="3">
        <v>6.4360038266000004</v>
      </c>
    </row>
    <row r="15" spans="1:4">
      <c r="A15" s="5">
        <v>2002</v>
      </c>
      <c r="B15" s="118">
        <v>152.98840193999999</v>
      </c>
      <c r="C15" s="118">
        <v>10.927968886</v>
      </c>
      <c r="D15" s="3">
        <v>7.1430047949000004</v>
      </c>
    </row>
    <row r="16" spans="1:4">
      <c r="A16" s="5">
        <v>2003</v>
      </c>
      <c r="B16" s="118">
        <v>166.49607677</v>
      </c>
      <c r="C16" s="118">
        <v>12.835321432000001</v>
      </c>
      <c r="D16" s="3">
        <v>7.7090834094999998</v>
      </c>
    </row>
    <row r="17" spans="1:4" s="13" customFormat="1">
      <c r="A17" s="5">
        <v>2004</v>
      </c>
      <c r="B17" s="118">
        <v>182.62860699999999</v>
      </c>
      <c r="C17" s="118">
        <v>15.438315433</v>
      </c>
      <c r="D17" s="3">
        <v>8.4533938499999994</v>
      </c>
    </row>
    <row r="18" spans="1:4" s="13" customFormat="1">
      <c r="A18" s="5">
        <v>2005</v>
      </c>
      <c r="B18" s="118">
        <v>193.61660609</v>
      </c>
      <c r="C18" s="118">
        <v>17.856914322000002</v>
      </c>
      <c r="D18" s="3">
        <v>9.2228216798999991</v>
      </c>
    </row>
    <row r="19" spans="1:4" s="13" customFormat="1">
      <c r="A19" s="5">
        <v>2006</v>
      </c>
      <c r="B19" s="118">
        <v>210.90866815999999</v>
      </c>
      <c r="C19" s="118">
        <v>21.902704591999999</v>
      </c>
      <c r="D19" s="3">
        <v>10.384923855</v>
      </c>
    </row>
    <row r="20" spans="1:4" s="13" customFormat="1">
      <c r="A20" s="5">
        <v>2007</v>
      </c>
      <c r="B20" s="118">
        <v>217.01960869000001</v>
      </c>
      <c r="C20" s="118">
        <v>27.662243759999999</v>
      </c>
      <c r="D20" s="3">
        <v>12.746425969000001</v>
      </c>
    </row>
    <row r="21" spans="1:4">
      <c r="A21" s="5">
        <v>2008</v>
      </c>
      <c r="B21" s="118">
        <v>225.14940028999999</v>
      </c>
      <c r="C21" s="118">
        <v>31.643411298</v>
      </c>
      <c r="D21" s="3">
        <v>14.054406211</v>
      </c>
    </row>
    <row r="22" spans="1:4" s="13" customFormat="1">
      <c r="A22" s="5">
        <v>2009</v>
      </c>
      <c r="B22" s="118">
        <v>212.76900595999999</v>
      </c>
      <c r="C22" s="118">
        <v>33.786069263000002</v>
      </c>
      <c r="D22" s="3">
        <v>15.879225035999999</v>
      </c>
    </row>
    <row r="23" spans="1:4" s="13" customFormat="1">
      <c r="A23" s="5"/>
    </row>
    <row r="24" spans="1:4" s="13" customFormat="1">
      <c r="A24" s="5"/>
    </row>
    <row r="29" spans="1:4">
      <c r="C29" s="119"/>
    </row>
    <row r="30" spans="1:4" s="13" customFormat="1">
      <c r="A30" s="5"/>
      <c r="C30" s="119"/>
    </row>
    <row r="31" spans="1:4" s="13" customFormat="1">
      <c r="A31" s="5"/>
      <c r="C31" s="119"/>
    </row>
    <row r="32" spans="1:4" s="13" customFormat="1">
      <c r="A32" s="5"/>
      <c r="C32" s="119"/>
    </row>
    <row r="33" spans="3:3">
      <c r="C33" s="119"/>
    </row>
    <row r="34" spans="3:3">
      <c r="C34" s="119"/>
    </row>
    <row r="35" spans="3:3">
      <c r="C35" s="119"/>
    </row>
    <row r="36" spans="3:3">
      <c r="C36" s="119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6"/>
  <sheetViews>
    <sheetView showGridLines="0" zoomScaleNormal="100" workbookViewId="0"/>
  </sheetViews>
  <sheetFormatPr defaultRowHeight="15"/>
  <cols>
    <col min="1" max="1" width="9.42578125" style="5" customWidth="1"/>
    <col min="2" max="3" width="14.5703125" style="13" customWidth="1"/>
    <col min="4" max="4" width="17" style="13" customWidth="1"/>
    <col min="5" max="6" width="9.140625" style="10"/>
    <col min="7" max="7" width="9.5703125" style="10" bestFit="1" customWidth="1"/>
    <col min="8" max="16384" width="9.140625" style="10"/>
  </cols>
  <sheetData>
    <row r="1" spans="1:4">
      <c r="A1" s="5" t="s">
        <v>282</v>
      </c>
    </row>
    <row r="2" spans="1:4">
      <c r="A2" s="5" t="s">
        <v>283</v>
      </c>
    </row>
    <row r="4" spans="1:4">
      <c r="B4" s="13" t="s">
        <v>278</v>
      </c>
      <c r="C4" s="13" t="s">
        <v>278</v>
      </c>
    </row>
    <row r="5" spans="1:4">
      <c r="B5" s="13" t="s">
        <v>279</v>
      </c>
      <c r="C5" s="13" t="s">
        <v>284</v>
      </c>
      <c r="D5" s="13" t="s">
        <v>281</v>
      </c>
    </row>
    <row r="6" spans="1:4">
      <c r="A6" s="5">
        <v>1993</v>
      </c>
      <c r="B6" s="118">
        <v>18.519252494</v>
      </c>
      <c r="C6" s="118">
        <v>1.9457659151</v>
      </c>
      <c r="D6" s="3">
        <v>10.506719511</v>
      </c>
    </row>
    <row r="7" spans="1:4">
      <c r="A7" s="5">
        <v>1994</v>
      </c>
      <c r="B7" s="118">
        <v>21.040875746000001</v>
      </c>
      <c r="C7" s="118">
        <v>2.1584763727</v>
      </c>
      <c r="D7" s="3">
        <v>10.258491133</v>
      </c>
    </row>
    <row r="8" spans="1:4">
      <c r="A8" s="5">
        <v>1995</v>
      </c>
      <c r="B8" s="118">
        <v>24.237427047000001</v>
      </c>
      <c r="C8" s="118">
        <v>2.7484628243999998</v>
      </c>
      <c r="D8" s="3">
        <v>11.339746662</v>
      </c>
    </row>
    <row r="9" spans="1:4">
      <c r="A9" s="5">
        <v>1996</v>
      </c>
      <c r="B9" s="118">
        <v>26.455643073000001</v>
      </c>
      <c r="C9" s="118">
        <v>3.0491962696999999</v>
      </c>
      <c r="D9" s="3">
        <v>11.525693257</v>
      </c>
    </row>
    <row r="10" spans="1:4">
      <c r="A10" s="5">
        <v>1997</v>
      </c>
      <c r="B10" s="118">
        <v>28.992136386999999</v>
      </c>
      <c r="C10" s="118">
        <v>3.4549733010999999</v>
      </c>
      <c r="D10" s="3">
        <v>11.916932423</v>
      </c>
    </row>
    <row r="11" spans="1:4">
      <c r="A11" s="5">
        <v>1998</v>
      </c>
      <c r="B11" s="118">
        <v>28.035614419000002</v>
      </c>
      <c r="C11" s="118">
        <v>3.5439583294000001</v>
      </c>
      <c r="D11" s="3">
        <v>12.640915503</v>
      </c>
    </row>
    <row r="12" spans="1:4">
      <c r="A12" s="5">
        <v>1999</v>
      </c>
      <c r="B12" s="118">
        <v>27.221468901000001</v>
      </c>
      <c r="C12" s="118">
        <v>3.7520337551999998</v>
      </c>
      <c r="D12" s="3">
        <v>13.783362568999999</v>
      </c>
    </row>
    <row r="13" spans="1:4">
      <c r="A13" s="5">
        <v>2000</v>
      </c>
      <c r="B13" s="118">
        <v>27.936326155</v>
      </c>
      <c r="C13" s="118">
        <v>4.0287016571000001</v>
      </c>
      <c r="D13" s="3">
        <v>14.421014541</v>
      </c>
    </row>
    <row r="14" spans="1:4">
      <c r="A14" s="5">
        <v>2001</v>
      </c>
      <c r="B14" s="118">
        <v>30.837359029999998</v>
      </c>
      <c r="C14" s="118">
        <v>4.9700004466000003</v>
      </c>
      <c r="D14" s="3">
        <v>16.116816105000002</v>
      </c>
    </row>
    <row r="15" spans="1:4">
      <c r="A15" s="5">
        <v>2002</v>
      </c>
      <c r="B15" s="118">
        <v>33.806555125000003</v>
      </c>
      <c r="C15" s="118">
        <v>5.8720993150999998</v>
      </c>
      <c r="D15" s="3">
        <v>17.369706239999999</v>
      </c>
    </row>
    <row r="16" spans="1:4">
      <c r="A16" s="5">
        <v>2003</v>
      </c>
      <c r="B16" s="118">
        <v>36.325660206999999</v>
      </c>
      <c r="C16" s="118">
        <v>6.8391312882999999</v>
      </c>
      <c r="D16" s="3">
        <v>18.827273198</v>
      </c>
    </row>
    <row r="17" spans="1:4" s="13" customFormat="1">
      <c r="A17" s="5">
        <v>2004</v>
      </c>
      <c r="B17" s="118">
        <v>40.113999114999999</v>
      </c>
      <c r="C17" s="118">
        <v>8.0576527106999993</v>
      </c>
      <c r="D17" s="3">
        <v>20.086884600000001</v>
      </c>
    </row>
    <row r="18" spans="1:4" s="13" customFormat="1">
      <c r="A18" s="5">
        <v>2005</v>
      </c>
      <c r="B18" s="118">
        <v>42.584152154000002</v>
      </c>
      <c r="C18" s="118">
        <v>9.3168201070999999</v>
      </c>
      <c r="D18" s="3">
        <v>21.878608910000001</v>
      </c>
    </row>
    <row r="19" spans="1:4" s="13" customFormat="1">
      <c r="A19" s="5">
        <v>2006</v>
      </c>
      <c r="B19" s="118">
        <v>45.335374764000001</v>
      </c>
      <c r="C19" s="118">
        <v>11.179233923</v>
      </c>
      <c r="D19" s="3">
        <v>24.658964397999998</v>
      </c>
    </row>
    <row r="20" spans="1:4" s="13" customFormat="1">
      <c r="A20" s="5">
        <v>2007</v>
      </c>
      <c r="B20" s="118">
        <v>46.850115150000001</v>
      </c>
      <c r="C20" s="118">
        <v>13.942228993000001</v>
      </c>
      <c r="D20" s="3">
        <v>29.759220331000002</v>
      </c>
    </row>
    <row r="21" spans="1:4">
      <c r="A21" s="5">
        <v>2008</v>
      </c>
      <c r="B21" s="118">
        <v>48.728196844000003</v>
      </c>
      <c r="C21" s="118">
        <v>15.525616026</v>
      </c>
      <c r="D21" s="3">
        <v>31.861667436000001</v>
      </c>
    </row>
    <row r="22" spans="1:4" s="13" customFormat="1">
      <c r="A22" s="5">
        <v>2009</v>
      </c>
      <c r="B22" s="118">
        <v>47.426896945999999</v>
      </c>
      <c r="C22" s="118">
        <v>16.396356096000002</v>
      </c>
      <c r="D22" s="3">
        <v>34.571850894000001</v>
      </c>
    </row>
    <row r="23" spans="1:4" s="13" customFormat="1">
      <c r="A23" s="5"/>
    </row>
    <row r="24" spans="1:4" s="13" customFormat="1">
      <c r="A24" s="5"/>
    </row>
    <row r="29" spans="1:4">
      <c r="C29" s="119"/>
    </row>
    <row r="30" spans="1:4" s="13" customFormat="1">
      <c r="A30" s="5"/>
      <c r="C30" s="119"/>
    </row>
    <row r="31" spans="1:4" s="13" customFormat="1">
      <c r="A31" s="5"/>
      <c r="C31" s="119"/>
    </row>
    <row r="32" spans="1:4" s="13" customFormat="1">
      <c r="A32" s="5"/>
      <c r="C32" s="119"/>
    </row>
    <row r="33" spans="3:3">
      <c r="C33" s="119"/>
    </row>
    <row r="34" spans="3:3">
      <c r="C34" s="119"/>
    </row>
    <row r="35" spans="3:3">
      <c r="C35" s="119"/>
    </row>
    <row r="36" spans="3:3">
      <c r="C36" s="1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5"/>
  <sheetViews>
    <sheetView showGridLines="0" zoomScaleNormal="100" workbookViewId="0"/>
  </sheetViews>
  <sheetFormatPr defaultRowHeight="15"/>
  <cols>
    <col min="1" max="1" width="2.85546875" style="10" customWidth="1"/>
    <col min="2" max="2" width="6.140625" style="27" customWidth="1"/>
    <col min="3" max="4" width="9.7109375" style="27" customWidth="1"/>
    <col min="5" max="5" width="21.7109375" style="27" customWidth="1"/>
    <col min="6" max="17" width="9.140625" style="13"/>
    <col min="18" max="16384" width="9.140625" style="10"/>
  </cols>
  <sheetData>
    <row r="1" spans="1:17">
      <c r="A1" s="7" t="s">
        <v>26</v>
      </c>
    </row>
    <row r="2" spans="1:17">
      <c r="A2" s="11" t="s">
        <v>285</v>
      </c>
    </row>
    <row r="3" spans="1:17">
      <c r="A3" s="11"/>
    </row>
    <row r="5" spans="1:17">
      <c r="F5" s="5" t="s">
        <v>27</v>
      </c>
      <c r="G5" s="5"/>
      <c r="H5" s="5"/>
      <c r="L5" s="5" t="s">
        <v>28</v>
      </c>
    </row>
    <row r="6" spans="1:17">
      <c r="F6" s="13" t="s">
        <v>29</v>
      </c>
      <c r="H6" s="13" t="s">
        <v>30</v>
      </c>
      <c r="J6" s="13" t="s">
        <v>31</v>
      </c>
      <c r="L6" s="13" t="s">
        <v>29</v>
      </c>
      <c r="N6" s="13" t="s">
        <v>30</v>
      </c>
      <c r="P6" s="13" t="s">
        <v>31</v>
      </c>
    </row>
    <row r="7" spans="1:17">
      <c r="A7" s="10" t="s">
        <v>20</v>
      </c>
      <c r="F7" s="13" t="s">
        <v>32</v>
      </c>
      <c r="G7" s="13" t="s">
        <v>33</v>
      </c>
      <c r="H7" s="13" t="s">
        <v>32</v>
      </c>
      <c r="I7" s="13" t="s">
        <v>33</v>
      </c>
      <c r="J7" s="13" t="s">
        <v>34</v>
      </c>
      <c r="K7" s="13" t="s">
        <v>35</v>
      </c>
      <c r="L7" s="13" t="s">
        <v>32</v>
      </c>
      <c r="M7" s="13" t="s">
        <v>33</v>
      </c>
      <c r="N7" s="13" t="s">
        <v>32</v>
      </c>
      <c r="O7" s="13" t="s">
        <v>33</v>
      </c>
      <c r="P7" s="13" t="s">
        <v>34</v>
      </c>
      <c r="Q7" s="13" t="s">
        <v>35</v>
      </c>
    </row>
    <row r="8" spans="1:17">
      <c r="A8" s="10" t="s">
        <v>36</v>
      </c>
      <c r="D8" s="17"/>
      <c r="E8" s="1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>
      <c r="C9" s="27" t="s">
        <v>37</v>
      </c>
      <c r="D9" s="28"/>
      <c r="E9" s="28"/>
      <c r="F9" s="3">
        <v>18.989999999999998</v>
      </c>
      <c r="G9" s="3">
        <v>71.930000000000007</v>
      </c>
      <c r="H9" s="3">
        <v>14.9</v>
      </c>
      <c r="I9" s="3">
        <v>71.45</v>
      </c>
      <c r="J9" s="3">
        <v>71.680000000000007</v>
      </c>
      <c r="K9" s="3">
        <v>30.05</v>
      </c>
      <c r="L9" s="3">
        <v>19.559999999999999</v>
      </c>
      <c r="M9" s="3">
        <v>70.569999999999993</v>
      </c>
      <c r="N9" s="3">
        <v>15</v>
      </c>
      <c r="O9" s="3">
        <v>70.03</v>
      </c>
      <c r="P9" s="3">
        <v>70.650000000000006</v>
      </c>
      <c r="Q9" s="3">
        <v>30.79</v>
      </c>
    </row>
    <row r="10" spans="1:17">
      <c r="C10" s="27" t="s">
        <v>38</v>
      </c>
      <c r="D10" s="28"/>
      <c r="E10" s="28"/>
      <c r="F10" s="3">
        <v>81.010000000000005</v>
      </c>
      <c r="G10" s="3">
        <v>28.07</v>
      </c>
      <c r="H10" s="3">
        <v>85.1</v>
      </c>
      <c r="I10" s="3">
        <v>28.55</v>
      </c>
      <c r="J10" s="3">
        <v>28.32</v>
      </c>
      <c r="K10" s="3">
        <v>69.95</v>
      </c>
      <c r="L10" s="3">
        <v>80.44</v>
      </c>
      <c r="M10" s="3">
        <v>29.43</v>
      </c>
      <c r="N10" s="3">
        <v>85</v>
      </c>
      <c r="O10" s="3">
        <v>29.97</v>
      </c>
      <c r="P10" s="3">
        <v>29.35</v>
      </c>
      <c r="Q10" s="3">
        <v>69.209999999999994</v>
      </c>
    </row>
    <row r="11" spans="1:17">
      <c r="A11" s="10" t="s">
        <v>39</v>
      </c>
      <c r="D11" s="28"/>
      <c r="E11" s="2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>
      <c r="C12" s="27" t="s">
        <v>40</v>
      </c>
      <c r="D12" s="28"/>
      <c r="E12" s="28"/>
      <c r="F12" s="3">
        <v>39.5</v>
      </c>
      <c r="G12" s="3">
        <v>76.459999999999994</v>
      </c>
      <c r="H12" s="3">
        <v>35.39</v>
      </c>
      <c r="I12" s="3">
        <v>76.22</v>
      </c>
      <c r="J12" s="3">
        <v>75.790000000000006</v>
      </c>
      <c r="K12" s="3">
        <v>54.06</v>
      </c>
      <c r="L12" s="3">
        <v>34</v>
      </c>
      <c r="M12" s="3">
        <v>72.86</v>
      </c>
      <c r="N12" s="3">
        <v>29.11</v>
      </c>
      <c r="O12" s="3">
        <v>72.56</v>
      </c>
      <c r="P12" s="3">
        <v>72.47</v>
      </c>
      <c r="Q12" s="3">
        <v>46.33</v>
      </c>
    </row>
    <row r="13" spans="1:17">
      <c r="C13" s="27" t="s">
        <v>41</v>
      </c>
      <c r="D13" s="28"/>
      <c r="E13" s="28"/>
      <c r="F13" s="3">
        <v>7.14</v>
      </c>
      <c r="G13" s="3">
        <v>8.7100000000000009</v>
      </c>
      <c r="H13" s="3">
        <v>7.24</v>
      </c>
      <c r="I13" s="3">
        <v>8.68</v>
      </c>
      <c r="J13" s="3">
        <v>8.5</v>
      </c>
      <c r="K13" s="3">
        <v>9.42</v>
      </c>
      <c r="L13" s="3">
        <v>5.57</v>
      </c>
      <c r="M13" s="3">
        <v>8.75</v>
      </c>
      <c r="N13" s="3">
        <v>6.08</v>
      </c>
      <c r="O13" s="3">
        <v>8.66</v>
      </c>
      <c r="P13" s="3">
        <v>8.32</v>
      </c>
      <c r="Q13" s="3">
        <v>10.9</v>
      </c>
    </row>
    <row r="14" spans="1:17">
      <c r="C14" s="27" t="s">
        <v>42</v>
      </c>
      <c r="D14" s="28"/>
      <c r="E14" s="28"/>
      <c r="F14" s="3">
        <v>38.270000000000003</v>
      </c>
      <c r="G14" s="3">
        <v>7.39</v>
      </c>
      <c r="H14" s="3">
        <v>42.28</v>
      </c>
      <c r="I14" s="3">
        <v>7.55</v>
      </c>
      <c r="J14" s="3">
        <v>7.67</v>
      </c>
      <c r="K14" s="3">
        <v>29.83</v>
      </c>
      <c r="L14" s="3">
        <v>39.130000000000003</v>
      </c>
      <c r="M14" s="3">
        <v>6.95</v>
      </c>
      <c r="N14" s="3">
        <v>41.55</v>
      </c>
      <c r="O14" s="3">
        <v>7.31</v>
      </c>
      <c r="P14" s="3">
        <v>7.18</v>
      </c>
      <c r="Q14" s="3">
        <v>31.13</v>
      </c>
    </row>
    <row r="15" spans="1:17">
      <c r="C15" s="27" t="s">
        <v>43</v>
      </c>
      <c r="D15" s="28"/>
      <c r="E15" s="28"/>
      <c r="F15" s="3">
        <v>15.1</v>
      </c>
      <c r="G15" s="3">
        <v>7.44</v>
      </c>
      <c r="H15" s="3">
        <v>15.09</v>
      </c>
      <c r="I15" s="3">
        <v>7.55</v>
      </c>
      <c r="J15" s="3">
        <v>8.0500000000000007</v>
      </c>
      <c r="K15" s="3">
        <v>6.69</v>
      </c>
      <c r="L15" s="3">
        <v>21.29</v>
      </c>
      <c r="M15" s="3">
        <v>11.43</v>
      </c>
      <c r="N15" s="3">
        <v>23.26</v>
      </c>
      <c r="O15" s="3">
        <v>11.46</v>
      </c>
      <c r="P15" s="3">
        <v>12.03</v>
      </c>
      <c r="Q15" s="3">
        <v>11.64</v>
      </c>
    </row>
    <row r="16" spans="1:17">
      <c r="A16" s="10" t="s">
        <v>44</v>
      </c>
      <c r="D16" s="28"/>
      <c r="E16" s="2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C17" s="27" t="s">
        <v>45</v>
      </c>
      <c r="D17" s="28"/>
      <c r="E17" s="28"/>
      <c r="F17" s="3">
        <v>18.8</v>
      </c>
      <c r="G17" s="3">
        <v>64.48</v>
      </c>
      <c r="H17" s="3">
        <v>19.2</v>
      </c>
      <c r="I17" s="3">
        <v>64.03</v>
      </c>
      <c r="J17" s="3">
        <v>62.51</v>
      </c>
      <c r="K17" s="3">
        <v>44.91</v>
      </c>
      <c r="L17" s="3">
        <v>31.2</v>
      </c>
      <c r="M17" s="3">
        <v>78.39</v>
      </c>
      <c r="N17" s="3">
        <v>34.15</v>
      </c>
      <c r="O17" s="3">
        <v>77.45</v>
      </c>
      <c r="P17" s="3">
        <v>75.91</v>
      </c>
      <c r="Q17" s="3">
        <v>68.66</v>
      </c>
    </row>
    <row r="18" spans="1:17">
      <c r="C18" s="27" t="s">
        <v>46</v>
      </c>
      <c r="D18" s="28"/>
      <c r="E18" s="28"/>
      <c r="F18" s="3">
        <v>81.2</v>
      </c>
      <c r="G18" s="3">
        <v>35.520000000000003</v>
      </c>
      <c r="H18" s="3">
        <v>80.8</v>
      </c>
      <c r="I18" s="3">
        <v>35.97</v>
      </c>
      <c r="J18" s="3">
        <v>37.49</v>
      </c>
      <c r="K18" s="3">
        <v>55.09</v>
      </c>
      <c r="L18" s="3">
        <v>68.8</v>
      </c>
      <c r="M18" s="3">
        <v>21.61</v>
      </c>
      <c r="N18" s="3">
        <v>65.849999999999994</v>
      </c>
      <c r="O18" s="3">
        <v>22.55</v>
      </c>
      <c r="P18" s="3">
        <v>24.09</v>
      </c>
      <c r="Q18" s="3">
        <v>31.34</v>
      </c>
    </row>
    <row r="19" spans="1:17">
      <c r="A19" s="10" t="s">
        <v>47</v>
      </c>
      <c r="D19" s="28"/>
      <c r="E19" s="2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>
      <c r="C20" s="27" t="s">
        <v>40</v>
      </c>
      <c r="D20" s="28"/>
      <c r="E20" s="28"/>
      <c r="F20" s="3">
        <v>50.72</v>
      </c>
      <c r="G20" s="3">
        <v>71.03</v>
      </c>
      <c r="H20" s="3">
        <v>49.76</v>
      </c>
      <c r="I20" s="3">
        <v>70.91</v>
      </c>
      <c r="J20" s="3">
        <v>70.52</v>
      </c>
      <c r="K20" s="3">
        <v>56.31</v>
      </c>
      <c r="L20" s="3">
        <v>49.44</v>
      </c>
      <c r="M20" s="3">
        <v>71.66</v>
      </c>
      <c r="N20" s="3">
        <v>51.57</v>
      </c>
      <c r="O20" s="3">
        <v>71.02</v>
      </c>
      <c r="P20" s="3">
        <v>70.38</v>
      </c>
      <c r="Q20" s="3">
        <v>66.95</v>
      </c>
    </row>
    <row r="21" spans="1:17">
      <c r="C21" s="27" t="s">
        <v>41</v>
      </c>
      <c r="D21" s="28"/>
      <c r="E21" s="28"/>
      <c r="F21" s="3">
        <v>8.1999999999999993</v>
      </c>
      <c r="G21" s="3">
        <v>7.91</v>
      </c>
      <c r="H21" s="3">
        <v>6.23</v>
      </c>
      <c r="I21" s="3">
        <v>8.0399999999999991</v>
      </c>
      <c r="J21" s="3">
        <v>7.88</v>
      </c>
      <c r="K21" s="3">
        <v>10.130000000000001</v>
      </c>
      <c r="L21" s="3">
        <v>9.34</v>
      </c>
      <c r="M21" s="3">
        <v>6.59</v>
      </c>
      <c r="N21" s="3">
        <v>6.78</v>
      </c>
      <c r="O21" s="3">
        <v>6.81</v>
      </c>
      <c r="P21" s="3">
        <v>7.14</v>
      </c>
      <c r="Q21" s="3">
        <v>3.69</v>
      </c>
    </row>
    <row r="22" spans="1:17">
      <c r="C22" s="27" t="s">
        <v>42</v>
      </c>
      <c r="D22" s="28"/>
      <c r="E22" s="28"/>
      <c r="F22" s="3">
        <v>22.98</v>
      </c>
      <c r="G22" s="3">
        <v>8.02</v>
      </c>
      <c r="H22" s="3">
        <v>22.89</v>
      </c>
      <c r="I22" s="3">
        <v>8.16</v>
      </c>
      <c r="J22" s="3">
        <v>8.6</v>
      </c>
      <c r="K22" s="3">
        <v>16.27</v>
      </c>
      <c r="L22" s="3">
        <v>22.37</v>
      </c>
      <c r="M22" s="3">
        <v>5.68</v>
      </c>
      <c r="N22" s="3">
        <v>18.170000000000002</v>
      </c>
      <c r="O22" s="3">
        <v>6.32</v>
      </c>
      <c r="P22" s="3">
        <v>6.64</v>
      </c>
      <c r="Q22" s="3">
        <v>10.26</v>
      </c>
    </row>
    <row r="23" spans="1:17">
      <c r="C23" s="27" t="s">
        <v>43</v>
      </c>
      <c r="D23" s="28"/>
      <c r="E23" s="28"/>
      <c r="F23" s="3">
        <v>18.11</v>
      </c>
      <c r="G23" s="3">
        <v>13.05</v>
      </c>
      <c r="H23" s="3">
        <v>21.12</v>
      </c>
      <c r="I23" s="3">
        <v>12.89</v>
      </c>
      <c r="J23" s="3">
        <v>13</v>
      </c>
      <c r="K23" s="3">
        <v>17.29</v>
      </c>
      <c r="L23" s="3">
        <v>18.86</v>
      </c>
      <c r="M23" s="3">
        <v>16.07</v>
      </c>
      <c r="N23" s="3">
        <v>23.48</v>
      </c>
      <c r="O23" s="3">
        <v>15.84</v>
      </c>
      <c r="P23" s="3">
        <v>15.84</v>
      </c>
      <c r="Q23" s="3">
        <v>19.100000000000001</v>
      </c>
    </row>
    <row r="24" spans="1:17">
      <c r="A24" s="10" t="s">
        <v>48</v>
      </c>
      <c r="D24" s="28"/>
      <c r="E24" s="28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C25" s="27" t="s">
        <v>49</v>
      </c>
      <c r="D25" s="28"/>
      <c r="E25" s="28"/>
      <c r="F25" s="3">
        <v>14.44</v>
      </c>
      <c r="G25" s="3">
        <v>15.98</v>
      </c>
      <c r="H25" s="3">
        <v>13.96</v>
      </c>
      <c r="I25" s="3">
        <v>16</v>
      </c>
      <c r="J25" s="3">
        <v>15.46</v>
      </c>
      <c r="K25" s="3">
        <v>18.73</v>
      </c>
      <c r="L25" s="3">
        <v>14.98</v>
      </c>
      <c r="M25" s="3">
        <v>15.51</v>
      </c>
      <c r="N25" s="3">
        <v>14.95</v>
      </c>
      <c r="O25" s="3">
        <v>15.51</v>
      </c>
      <c r="P25" s="3">
        <v>15.11</v>
      </c>
      <c r="Q25" s="3">
        <v>18.75</v>
      </c>
    </row>
    <row r="26" spans="1:17">
      <c r="C26" s="27" t="s">
        <v>50</v>
      </c>
      <c r="D26" s="28"/>
      <c r="E26" s="28"/>
      <c r="F26" s="3">
        <v>85.56</v>
      </c>
      <c r="G26" s="3">
        <v>84.02</v>
      </c>
      <c r="H26" s="3">
        <v>86.04</v>
      </c>
      <c r="I26" s="3">
        <v>84</v>
      </c>
      <c r="J26" s="3">
        <v>84.54</v>
      </c>
      <c r="K26" s="3">
        <v>81.27</v>
      </c>
      <c r="L26" s="3">
        <v>85.02</v>
      </c>
      <c r="M26" s="3">
        <v>84.49</v>
      </c>
      <c r="N26" s="3">
        <v>85.05</v>
      </c>
      <c r="O26" s="3">
        <v>84.49</v>
      </c>
      <c r="P26" s="3">
        <v>84.89</v>
      </c>
      <c r="Q26" s="3">
        <v>81.25</v>
      </c>
    </row>
    <row r="27" spans="1:17">
      <c r="A27" s="27" t="s">
        <v>51</v>
      </c>
      <c r="D27" s="28"/>
      <c r="E27" s="28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C28" s="27" t="s">
        <v>52</v>
      </c>
      <c r="D28" s="28"/>
      <c r="E28" s="28"/>
      <c r="F28" s="3">
        <v>51.83</v>
      </c>
      <c r="G28" s="3">
        <v>53.95</v>
      </c>
      <c r="H28" s="3">
        <v>53.82</v>
      </c>
      <c r="I28" s="3">
        <v>53.8</v>
      </c>
      <c r="J28" s="3">
        <v>53.83</v>
      </c>
      <c r="K28" s="3">
        <v>55.87</v>
      </c>
      <c r="L28" s="3">
        <v>58.91</v>
      </c>
      <c r="M28" s="3">
        <v>56.2</v>
      </c>
      <c r="N28" s="3">
        <v>61.82</v>
      </c>
      <c r="O28" s="3">
        <v>56.08</v>
      </c>
      <c r="P28" s="3">
        <v>56.14</v>
      </c>
      <c r="Q28" s="3">
        <v>58.25</v>
      </c>
    </row>
    <row r="29" spans="1:17">
      <c r="C29" s="27" t="s">
        <v>53</v>
      </c>
      <c r="D29" s="28"/>
      <c r="E29" s="28"/>
      <c r="F29" s="3">
        <v>33.07</v>
      </c>
      <c r="G29" s="3">
        <v>31.22</v>
      </c>
      <c r="H29" s="3">
        <v>30.77</v>
      </c>
      <c r="I29" s="3">
        <v>31.39</v>
      </c>
      <c r="J29" s="3">
        <v>32.130000000000003</v>
      </c>
      <c r="K29" s="3">
        <v>23.44</v>
      </c>
      <c r="L29" s="3">
        <v>26.02</v>
      </c>
      <c r="M29" s="3">
        <v>29.45</v>
      </c>
      <c r="N29" s="3">
        <v>23.8</v>
      </c>
      <c r="O29" s="3">
        <v>29.52</v>
      </c>
      <c r="P29" s="3">
        <v>29.78</v>
      </c>
      <c r="Q29" s="3">
        <v>24.79</v>
      </c>
    </row>
    <row r="30" spans="1:17">
      <c r="C30" s="27" t="s">
        <v>54</v>
      </c>
      <c r="D30" s="28"/>
      <c r="E30" s="28"/>
      <c r="F30" s="3">
        <v>15.1</v>
      </c>
      <c r="G30" s="3">
        <v>14.83</v>
      </c>
      <c r="H30" s="3">
        <v>15.41</v>
      </c>
      <c r="I30" s="3">
        <v>14.81</v>
      </c>
      <c r="J30" s="3">
        <v>14.05</v>
      </c>
      <c r="K30" s="3">
        <v>20.69</v>
      </c>
      <c r="L30" s="3">
        <v>15.07</v>
      </c>
      <c r="M30" s="3">
        <v>14.34</v>
      </c>
      <c r="N30" s="3">
        <v>14.38</v>
      </c>
      <c r="O30" s="3">
        <v>14.4</v>
      </c>
      <c r="P30" s="3">
        <v>14.08</v>
      </c>
      <c r="Q30" s="3">
        <v>16.95</v>
      </c>
    </row>
    <row r="31" spans="1:17">
      <c r="A31" s="10" t="s">
        <v>55</v>
      </c>
      <c r="D31" s="28"/>
      <c r="E31" s="28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C32" s="27" t="s">
        <v>56</v>
      </c>
      <c r="D32" s="28"/>
      <c r="E32" s="28"/>
      <c r="F32" s="3">
        <v>54.84</v>
      </c>
      <c r="G32" s="3">
        <v>46.79</v>
      </c>
      <c r="H32" s="3">
        <v>54.79</v>
      </c>
      <c r="I32" s="3">
        <v>47.02</v>
      </c>
      <c r="J32" s="3">
        <v>52.97</v>
      </c>
      <c r="K32" s="3">
        <v>39.14</v>
      </c>
      <c r="L32" s="3">
        <v>56.92</v>
      </c>
      <c r="M32" s="3">
        <v>54.64</v>
      </c>
      <c r="N32" s="3">
        <v>58.44</v>
      </c>
      <c r="O32" s="3">
        <v>54.33</v>
      </c>
      <c r="P32" s="3">
        <v>59.48</v>
      </c>
      <c r="Q32" s="3">
        <v>46.69</v>
      </c>
    </row>
    <row r="33" spans="3:17">
      <c r="C33" s="27" t="s">
        <v>57</v>
      </c>
      <c r="D33" s="28"/>
      <c r="E33" s="28"/>
      <c r="F33" s="3">
        <v>45.16</v>
      </c>
      <c r="G33" s="3">
        <v>53.21</v>
      </c>
      <c r="H33" s="3">
        <v>45.21</v>
      </c>
      <c r="I33" s="3">
        <v>52.98</v>
      </c>
      <c r="J33" s="3">
        <v>47.03</v>
      </c>
      <c r="K33" s="3">
        <v>60.86</v>
      </c>
      <c r="L33" s="3">
        <v>43.08</v>
      </c>
      <c r="M33" s="3">
        <v>45.36</v>
      </c>
      <c r="N33" s="3">
        <v>41.56</v>
      </c>
      <c r="O33" s="3">
        <v>45.67</v>
      </c>
      <c r="P33" s="3">
        <v>40.520000000000003</v>
      </c>
      <c r="Q33" s="3">
        <v>53.31</v>
      </c>
    </row>
    <row r="34" spans="3:17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3:17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9"/>
  <sheetViews>
    <sheetView showGridLines="0" zoomScaleNormal="100" workbookViewId="0"/>
  </sheetViews>
  <sheetFormatPr defaultRowHeight="15"/>
  <cols>
    <col min="1" max="1" width="24.42578125" style="29" customWidth="1"/>
    <col min="2" max="2" width="14.5703125" style="10" bestFit="1" customWidth="1"/>
    <col min="3" max="3" width="14.140625" style="10" customWidth="1"/>
    <col min="4" max="4" width="8.85546875" style="13" customWidth="1"/>
    <col min="5" max="5" width="12.28515625" style="30" customWidth="1"/>
    <col min="6" max="6" width="23.28515625" style="30" customWidth="1"/>
    <col min="7" max="7" width="13.42578125" style="10" customWidth="1"/>
    <col min="8" max="8" width="15.5703125" style="10" bestFit="1" customWidth="1"/>
    <col min="9" max="16384" width="9.140625" style="10"/>
  </cols>
  <sheetData>
    <row r="1" spans="1:8">
      <c r="A1" s="29" t="s">
        <v>58</v>
      </c>
    </row>
    <row r="2" spans="1:8">
      <c r="A2" s="5" t="s">
        <v>59</v>
      </c>
    </row>
    <row r="3" spans="1:8">
      <c r="A3" s="5"/>
    </row>
    <row r="4" spans="1:8">
      <c r="A4" s="5" t="s">
        <v>60</v>
      </c>
      <c r="D4" s="31"/>
    </row>
    <row r="5" spans="1:8">
      <c r="A5" s="5"/>
      <c r="B5" s="120" t="s">
        <v>61</v>
      </c>
      <c r="C5" s="120"/>
      <c r="D5" s="120"/>
      <c r="E5" s="121" t="s">
        <v>62</v>
      </c>
      <c r="F5" s="121"/>
      <c r="G5" s="5"/>
      <c r="H5" s="5"/>
    </row>
    <row r="6" spans="1:8">
      <c r="A6" s="5"/>
      <c r="B6" s="32" t="s">
        <v>63</v>
      </c>
      <c r="C6" s="32" t="s">
        <v>64</v>
      </c>
      <c r="D6" s="10" t="s">
        <v>65</v>
      </c>
      <c r="E6" s="33"/>
      <c r="F6" s="32"/>
      <c r="G6" s="32"/>
      <c r="H6" s="32"/>
    </row>
    <row r="7" spans="1:8">
      <c r="A7" s="29" t="s">
        <v>66</v>
      </c>
      <c r="B7" s="34">
        <v>1205532</v>
      </c>
      <c r="C7" s="34">
        <f>B7*20</f>
        <v>24110640</v>
      </c>
      <c r="D7" s="10"/>
      <c r="E7" s="33"/>
      <c r="F7" s="35" t="s">
        <v>66</v>
      </c>
      <c r="G7" s="34">
        <v>7114985</v>
      </c>
      <c r="H7" s="34"/>
    </row>
    <row r="8" spans="1:8">
      <c r="A8" s="5" t="s">
        <v>67</v>
      </c>
      <c r="B8" s="34">
        <v>114948</v>
      </c>
      <c r="C8" s="34">
        <f t="shared" ref="C8:C23" si="0">B8*20</f>
        <v>2298960</v>
      </c>
      <c r="D8" s="36">
        <f>B8/$B$7*100</f>
        <v>9.5350434496968983</v>
      </c>
      <c r="E8" s="37"/>
      <c r="F8" s="38" t="s">
        <v>67</v>
      </c>
      <c r="G8" s="34">
        <v>68528</v>
      </c>
      <c r="H8" s="39">
        <f>G8/$G$7*100</f>
        <v>0.96315030882004671</v>
      </c>
    </row>
    <row r="9" spans="1:8">
      <c r="A9" s="5" t="s">
        <v>68</v>
      </c>
      <c r="B9" s="34">
        <v>282756</v>
      </c>
      <c r="C9" s="34">
        <f t="shared" si="0"/>
        <v>5655120</v>
      </c>
      <c r="D9" s="36">
        <f t="shared" ref="D9:D23" si="1">B9/$B$7*100</f>
        <v>23.454873035307234</v>
      </c>
      <c r="E9" s="37"/>
      <c r="F9" s="38" t="s">
        <v>68</v>
      </c>
      <c r="G9" s="34">
        <v>710284</v>
      </c>
      <c r="H9" s="39">
        <f t="shared" ref="H9:H23" si="2">G9/$G$7*100</f>
        <v>9.9829303926852972</v>
      </c>
    </row>
    <row r="10" spans="1:8">
      <c r="A10" s="5" t="s">
        <v>69</v>
      </c>
      <c r="B10" s="34">
        <v>101967</v>
      </c>
      <c r="C10" s="34">
        <f t="shared" si="0"/>
        <v>2039340</v>
      </c>
      <c r="D10" s="36">
        <f t="shared" si="1"/>
        <v>8.4582574332327969</v>
      </c>
      <c r="E10" s="37"/>
      <c r="F10" s="38" t="s">
        <v>69</v>
      </c>
      <c r="G10" s="34">
        <v>94250</v>
      </c>
      <c r="H10" s="39">
        <f t="shared" si="2"/>
        <v>1.324668990869271</v>
      </c>
    </row>
    <row r="11" spans="1:8">
      <c r="A11" s="5" t="s">
        <v>70</v>
      </c>
      <c r="B11" s="34">
        <v>19803</v>
      </c>
      <c r="C11" s="34">
        <f t="shared" si="0"/>
        <v>396060</v>
      </c>
      <c r="D11" s="36">
        <f t="shared" si="1"/>
        <v>1.6426772578413513</v>
      </c>
      <c r="E11" s="33"/>
      <c r="F11" s="38" t="s">
        <v>70</v>
      </c>
      <c r="G11" s="34">
        <v>6129</v>
      </c>
      <c r="H11" s="39">
        <f t="shared" si="2"/>
        <v>8.6142135225864849E-2</v>
      </c>
    </row>
    <row r="12" spans="1:8">
      <c r="A12" s="5" t="s">
        <v>71</v>
      </c>
      <c r="B12" s="34">
        <v>85089</v>
      </c>
      <c r="C12" s="34">
        <f t="shared" si="0"/>
        <v>1701780</v>
      </c>
      <c r="D12" s="36">
        <f t="shared" si="1"/>
        <v>7.0582116443196865</v>
      </c>
      <c r="E12" s="33"/>
      <c r="F12" s="38" t="s">
        <v>71</v>
      </c>
      <c r="G12" s="34">
        <v>69354</v>
      </c>
      <c r="H12" s="39">
        <f t="shared" si="2"/>
        <v>0.97475960947212104</v>
      </c>
    </row>
    <row r="13" spans="1:8">
      <c r="A13" s="5" t="s">
        <v>72</v>
      </c>
      <c r="B13" s="34">
        <v>48067</v>
      </c>
      <c r="C13" s="34">
        <f t="shared" si="0"/>
        <v>961340</v>
      </c>
      <c r="D13" s="36">
        <f t="shared" si="1"/>
        <v>3.9872023305893163</v>
      </c>
      <c r="E13" s="33"/>
      <c r="F13" s="38" t="s">
        <v>72</v>
      </c>
      <c r="G13" s="34">
        <v>25693</v>
      </c>
      <c r="H13" s="39">
        <f t="shared" si="2"/>
        <v>0.36111109159049526</v>
      </c>
    </row>
    <row r="14" spans="1:8">
      <c r="A14" s="5" t="s">
        <v>73</v>
      </c>
      <c r="B14" s="34">
        <v>48510</v>
      </c>
      <c r="C14" s="34">
        <f t="shared" si="0"/>
        <v>970200</v>
      </c>
      <c r="D14" s="36">
        <f t="shared" si="1"/>
        <v>4.0239495923791324</v>
      </c>
      <c r="E14" s="33"/>
      <c r="F14" s="38" t="s">
        <v>73</v>
      </c>
      <c r="G14" s="34">
        <v>41825</v>
      </c>
      <c r="H14" s="39">
        <f t="shared" si="2"/>
        <v>0.58784382539105839</v>
      </c>
    </row>
    <row r="15" spans="1:8">
      <c r="A15" s="5" t="s">
        <v>74</v>
      </c>
      <c r="B15" s="34">
        <v>33074</v>
      </c>
      <c r="C15" s="34">
        <f t="shared" si="0"/>
        <v>661480</v>
      </c>
      <c r="D15" s="36">
        <f t="shared" si="1"/>
        <v>2.7435190438744055</v>
      </c>
      <c r="E15" s="33"/>
      <c r="F15" s="38" t="s">
        <v>74</v>
      </c>
      <c r="G15" s="34">
        <v>10849</v>
      </c>
      <c r="H15" s="39">
        <f t="shared" si="2"/>
        <v>0.15248099609486176</v>
      </c>
    </row>
    <row r="16" spans="1:8">
      <c r="A16" s="5" t="s">
        <v>75</v>
      </c>
      <c r="B16" s="34">
        <v>26288</v>
      </c>
      <c r="C16" s="34">
        <f t="shared" si="0"/>
        <v>525760</v>
      </c>
      <c r="D16" s="36">
        <f t="shared" si="1"/>
        <v>2.180614035960887</v>
      </c>
      <c r="E16" s="33"/>
      <c r="F16" s="38" t="s">
        <v>75</v>
      </c>
      <c r="G16" s="34">
        <v>16893</v>
      </c>
      <c r="H16" s="39">
        <f t="shared" si="2"/>
        <v>0.23742846963134848</v>
      </c>
    </row>
    <row r="17" spans="1:8">
      <c r="A17" s="5" t="s">
        <v>76</v>
      </c>
      <c r="B17" s="34">
        <v>15484</v>
      </c>
      <c r="C17" s="34">
        <f t="shared" si="0"/>
        <v>309680</v>
      </c>
      <c r="D17" s="36">
        <f t="shared" si="1"/>
        <v>1.2844121931230361</v>
      </c>
      <c r="E17" s="33"/>
      <c r="F17" s="38" t="s">
        <v>76</v>
      </c>
      <c r="G17" s="34">
        <v>4815</v>
      </c>
      <c r="H17" s="39">
        <f t="shared" si="2"/>
        <v>6.7674070992419511E-2</v>
      </c>
    </row>
    <row r="18" spans="1:8">
      <c r="A18" s="5" t="s">
        <v>77</v>
      </c>
      <c r="B18" s="34">
        <v>6233</v>
      </c>
      <c r="C18" s="34">
        <f t="shared" si="0"/>
        <v>124660</v>
      </c>
      <c r="D18" s="36">
        <f t="shared" si="1"/>
        <v>0.51703314387341026</v>
      </c>
      <c r="E18" s="33"/>
      <c r="F18" s="38" t="s">
        <v>77</v>
      </c>
      <c r="G18" s="34">
        <v>2003</v>
      </c>
      <c r="H18" s="39">
        <f t="shared" si="2"/>
        <v>2.8151851339110343E-2</v>
      </c>
    </row>
    <row r="19" spans="1:8">
      <c r="A19" s="5" t="s">
        <v>78</v>
      </c>
      <c r="B19" s="34">
        <v>19803</v>
      </c>
      <c r="C19" s="34">
        <f t="shared" si="0"/>
        <v>396060</v>
      </c>
      <c r="D19" s="36">
        <f t="shared" si="1"/>
        <v>1.6426772578413513</v>
      </c>
      <c r="E19" s="33"/>
      <c r="F19" s="38" t="s">
        <v>78</v>
      </c>
      <c r="G19" s="34">
        <v>6129</v>
      </c>
      <c r="H19" s="39">
        <f t="shared" si="2"/>
        <v>8.6142135225864849E-2</v>
      </c>
    </row>
    <row r="20" spans="1:8">
      <c r="A20" s="5" t="s">
        <v>79</v>
      </c>
      <c r="B20" s="34">
        <v>10081</v>
      </c>
      <c r="C20" s="34">
        <f t="shared" si="0"/>
        <v>201620</v>
      </c>
      <c r="D20" s="36">
        <f t="shared" si="1"/>
        <v>0.83622832077456266</v>
      </c>
      <c r="E20" s="33"/>
      <c r="F20" s="38" t="s">
        <v>79</v>
      </c>
      <c r="G20" s="34">
        <v>3563</v>
      </c>
      <c r="H20" s="39">
        <f t="shared" si="2"/>
        <v>5.0077407050050003E-2</v>
      </c>
    </row>
    <row r="21" spans="1:8">
      <c r="A21" s="5" t="s">
        <v>80</v>
      </c>
      <c r="B21" s="34">
        <v>8741</v>
      </c>
      <c r="C21" s="34">
        <f t="shared" si="0"/>
        <v>174820</v>
      </c>
      <c r="D21" s="36">
        <f t="shared" si="1"/>
        <v>0.72507407518008649</v>
      </c>
      <c r="E21" s="33"/>
      <c r="F21" s="38" t="s">
        <v>80</v>
      </c>
      <c r="G21" s="34">
        <v>1873</v>
      </c>
      <c r="H21" s="39">
        <f t="shared" si="2"/>
        <v>2.6324721696532036E-2</v>
      </c>
    </row>
    <row r="22" spans="1:8">
      <c r="A22" s="5" t="s">
        <v>81</v>
      </c>
      <c r="B22" s="34">
        <v>18246</v>
      </c>
      <c r="C22" s="34">
        <f t="shared" si="0"/>
        <v>364920</v>
      </c>
      <c r="D22" s="36">
        <f t="shared" si="1"/>
        <v>1.5135226605349339</v>
      </c>
      <c r="E22" s="33"/>
      <c r="F22" s="38" t="s">
        <v>81</v>
      </c>
      <c r="G22" s="34">
        <v>7128</v>
      </c>
      <c r="H22" s="39">
        <f t="shared" si="2"/>
        <v>0.10018292378690889</v>
      </c>
    </row>
    <row r="23" spans="1:8">
      <c r="A23" s="5" t="s">
        <v>82</v>
      </c>
      <c r="B23" s="34">
        <v>5058</v>
      </c>
      <c r="C23" s="34">
        <f t="shared" si="0"/>
        <v>101160</v>
      </c>
      <c r="D23" s="36">
        <f t="shared" si="1"/>
        <v>0.41956580165437329</v>
      </c>
      <c r="E23" s="33"/>
      <c r="F23" s="38" t="s">
        <v>82</v>
      </c>
      <c r="G23" s="34">
        <v>1324</v>
      </c>
      <c r="H23" s="39">
        <f t="shared" si="2"/>
        <v>1.8608612667489813E-2</v>
      </c>
    </row>
    <row r="24" spans="1:8">
      <c r="A24" s="5"/>
      <c r="B24" s="34"/>
      <c r="C24" s="34"/>
      <c r="D24" s="36"/>
      <c r="E24" s="33"/>
      <c r="F24" s="38"/>
      <c r="G24" s="34"/>
      <c r="H24" s="39"/>
    </row>
    <row r="25" spans="1:8">
      <c r="A25" s="5"/>
      <c r="B25" s="40"/>
      <c r="C25" s="40"/>
      <c r="D25" s="37" t="s">
        <v>83</v>
      </c>
      <c r="E25" s="41"/>
      <c r="F25" s="38"/>
      <c r="G25" s="40"/>
      <c r="H25" s="37" t="s">
        <v>83</v>
      </c>
    </row>
    <row r="26" spans="1:8">
      <c r="A26" s="5" t="s">
        <v>84</v>
      </c>
      <c r="B26" s="40"/>
      <c r="C26" s="40"/>
      <c r="D26" s="37" t="s">
        <v>85</v>
      </c>
      <c r="E26" s="41"/>
      <c r="F26" s="38" t="s">
        <v>84</v>
      </c>
      <c r="G26" s="40"/>
      <c r="H26" s="37" t="s">
        <v>85</v>
      </c>
    </row>
    <row r="27" spans="1:8">
      <c r="A27" s="42" t="s">
        <v>7</v>
      </c>
      <c r="B27" s="40">
        <f>B9-B34-B35-B37-B40-B41-B44-B45</f>
        <v>184370</v>
      </c>
      <c r="C27" s="40">
        <f>B27*20</f>
        <v>3687400</v>
      </c>
      <c r="D27" s="37">
        <f>C27/$C$49*100</f>
        <v>15.293662880786243</v>
      </c>
      <c r="E27" s="41"/>
      <c r="F27" s="43" t="s">
        <v>7</v>
      </c>
      <c r="G27" s="40">
        <f>G9-G34-G35-G37-G40-G41-G44-G45</f>
        <v>635004</v>
      </c>
      <c r="H27" s="39">
        <f>G27/$G$49*100</f>
        <v>8.9248817811984136</v>
      </c>
    </row>
    <row r="28" spans="1:8">
      <c r="A28" s="42" t="s">
        <v>9</v>
      </c>
      <c r="B28" s="40">
        <f>B8-B35-B36-B38-B40-B42-B44-B45</f>
        <v>42802</v>
      </c>
      <c r="C28" s="40">
        <f t="shared" ref="C28:C51" si="3">B28*20</f>
        <v>856040</v>
      </c>
      <c r="D28" s="37">
        <f t="shared" ref="D28:D47" si="4">C28/$C$49*100</f>
        <v>3.5504656865184829</v>
      </c>
      <c r="E28" s="41"/>
      <c r="F28" s="43" t="s">
        <v>9</v>
      </c>
      <c r="G28" s="40">
        <f>G8-G35-G36-G38-G40-G42-G44-G45</f>
        <v>36302</v>
      </c>
      <c r="H28" s="39">
        <f>G28/$G$49*100</f>
        <v>0.51021892526828938</v>
      </c>
    </row>
    <row r="29" spans="1:8">
      <c r="A29" s="42" t="s">
        <v>11</v>
      </c>
      <c r="B29" s="40">
        <f>B10-B45-B40-B41-B34-B42-B36-B33</f>
        <v>32590</v>
      </c>
      <c r="C29" s="40">
        <f t="shared" si="3"/>
        <v>651800</v>
      </c>
      <c r="D29" s="37">
        <f t="shared" si="4"/>
        <v>2.7033707939731171</v>
      </c>
      <c r="E29" s="41"/>
      <c r="F29" s="43" t="s">
        <v>11</v>
      </c>
      <c r="G29" s="40">
        <f>G10-G45-G40-G41-G34-G42-G36-G33</f>
        <v>46687</v>
      </c>
      <c r="H29" s="39">
        <f>G29/$G$49*100</f>
        <v>0.65617847402348706</v>
      </c>
    </row>
    <row r="30" spans="1:8">
      <c r="A30" s="42" t="s">
        <v>86</v>
      </c>
      <c r="B30" s="44"/>
      <c r="C30" s="45" t="s">
        <v>87</v>
      </c>
      <c r="D30" s="37"/>
      <c r="E30" s="41"/>
      <c r="F30" s="43" t="s">
        <v>86</v>
      </c>
      <c r="G30" s="46" t="s">
        <v>87</v>
      </c>
      <c r="H30" s="40"/>
    </row>
    <row r="31" spans="1:8">
      <c r="A31" s="42" t="s">
        <v>88</v>
      </c>
      <c r="B31" s="40">
        <f>B12-B44-B38-B37</f>
        <v>49550</v>
      </c>
      <c r="C31" s="40">
        <f t="shared" si="3"/>
        <v>991000</v>
      </c>
      <c r="D31" s="37">
        <f t="shared" si="4"/>
        <v>4.1102185591091729</v>
      </c>
      <c r="E31" s="47"/>
      <c r="F31" s="43" t="s">
        <v>88</v>
      </c>
      <c r="G31" s="40">
        <f>G12-G44-G38-G37</f>
        <v>49649</v>
      </c>
      <c r="H31" s="39">
        <f>G31/$G$49*100</f>
        <v>0.69780892018746354</v>
      </c>
    </row>
    <row r="32" spans="1:8">
      <c r="A32" s="42"/>
      <c r="B32" s="40"/>
      <c r="C32" s="40"/>
      <c r="D32" s="37"/>
      <c r="E32" s="48"/>
      <c r="F32" s="43"/>
      <c r="G32" s="40"/>
      <c r="H32" s="40"/>
    </row>
    <row r="33" spans="1:8">
      <c r="A33" s="42" t="s">
        <v>89</v>
      </c>
      <c r="B33" s="40">
        <f>B19-B42-B45-B41</f>
        <v>6039</v>
      </c>
      <c r="C33" s="40">
        <f t="shared" si="3"/>
        <v>120780</v>
      </c>
      <c r="D33" s="37">
        <f t="shared" si="4"/>
        <v>0.50094066354107558</v>
      </c>
      <c r="F33" s="43" t="s">
        <v>89</v>
      </c>
      <c r="G33" s="40">
        <f>G19-G42-G45-G41</f>
        <v>2017</v>
      </c>
      <c r="H33" s="39">
        <f t="shared" ref="H33:H38" si="5">G33/$G$49*100</f>
        <v>2.8348619146772624E-2</v>
      </c>
    </row>
    <row r="34" spans="1:8">
      <c r="A34" s="42" t="s">
        <v>90</v>
      </c>
      <c r="B34" s="40">
        <f>B14-B45-B40-B41</f>
        <v>25241</v>
      </c>
      <c r="C34" s="40">
        <f t="shared" si="3"/>
        <v>504820</v>
      </c>
      <c r="D34" s="37">
        <f t="shared" si="4"/>
        <v>2.0937644127240089</v>
      </c>
      <c r="F34" s="43" t="s">
        <v>90</v>
      </c>
      <c r="G34" s="40">
        <f>G14-G45-G40-G41</f>
        <v>32458</v>
      </c>
      <c r="H34" s="39">
        <f t="shared" si="5"/>
        <v>0.45619210722158937</v>
      </c>
    </row>
    <row r="35" spans="1:8">
      <c r="A35" s="42" t="s">
        <v>91</v>
      </c>
      <c r="B35" s="40">
        <f>B13-B45-B40-B44</f>
        <v>23588</v>
      </c>
      <c r="C35" s="40">
        <f t="shared" si="3"/>
        <v>471760</v>
      </c>
      <c r="D35" s="37">
        <f t="shared" si="4"/>
        <v>1.9566465261809725</v>
      </c>
      <c r="E35" s="49"/>
      <c r="F35" s="43" t="s">
        <v>91</v>
      </c>
      <c r="G35" s="40">
        <f>G13-G45-G40-G44</f>
        <v>16562</v>
      </c>
      <c r="H35" s="39">
        <f t="shared" si="5"/>
        <v>0.23277631646447602</v>
      </c>
    </row>
    <row r="36" spans="1:8">
      <c r="A36" s="42" t="s">
        <v>92</v>
      </c>
      <c r="B36" s="40">
        <f>B15-B45-B40-B42</f>
        <v>11145</v>
      </c>
      <c r="C36" s="40">
        <f t="shared" si="3"/>
        <v>222900</v>
      </c>
      <c r="D36" s="37">
        <f t="shared" si="4"/>
        <v>0.92448810981375862</v>
      </c>
      <c r="E36" s="48"/>
      <c r="F36" s="43" t="s">
        <v>92</v>
      </c>
      <c r="G36" s="40">
        <f>G15-G45-G40-G42</f>
        <v>3172</v>
      </c>
      <c r="H36" s="39">
        <f t="shared" si="5"/>
        <v>4.4581963278910633E-2</v>
      </c>
    </row>
    <row r="37" spans="1:8">
      <c r="A37" s="42" t="s">
        <v>93</v>
      </c>
      <c r="B37" s="40">
        <f>B16-B44</f>
        <v>20055</v>
      </c>
      <c r="C37" s="40">
        <f t="shared" si="3"/>
        <v>401100</v>
      </c>
      <c r="D37" s="37">
        <f t="shared" si="4"/>
        <v>1.6635808920874768</v>
      </c>
      <c r="E37" s="48"/>
      <c r="F37" s="43" t="s">
        <v>93</v>
      </c>
      <c r="G37" s="40">
        <f>G16-G44</f>
        <v>14890</v>
      </c>
      <c r="H37" s="39">
        <f t="shared" si="5"/>
        <v>0.20927661829223815</v>
      </c>
    </row>
    <row r="38" spans="1:8">
      <c r="A38" s="42" t="s">
        <v>94</v>
      </c>
      <c r="B38" s="40">
        <f>B17-B44</f>
        <v>9251</v>
      </c>
      <c r="C38" s="40">
        <f t="shared" si="3"/>
        <v>185020</v>
      </c>
      <c r="D38" s="37">
        <f t="shared" si="4"/>
        <v>0.76737904924962586</v>
      </c>
      <c r="E38" s="48"/>
      <c r="F38" s="43" t="s">
        <v>94</v>
      </c>
      <c r="G38" s="40">
        <f>G17-G44</f>
        <v>2812</v>
      </c>
      <c r="H38" s="39">
        <f t="shared" si="5"/>
        <v>3.9522219653309175E-2</v>
      </c>
    </row>
    <row r="39" spans="1:8">
      <c r="A39" s="42"/>
      <c r="B39" s="40"/>
      <c r="C39" s="50"/>
      <c r="D39" s="4"/>
      <c r="E39" s="48"/>
      <c r="F39" s="43"/>
      <c r="G39" s="40"/>
      <c r="H39" s="1"/>
    </row>
    <row r="40" spans="1:8">
      <c r="A40" s="42" t="s">
        <v>95</v>
      </c>
      <c r="B40" s="40">
        <f>B22-B23</f>
        <v>13188</v>
      </c>
      <c r="C40" s="40">
        <f t="shared" si="3"/>
        <v>263760</v>
      </c>
      <c r="D40" s="37">
        <f t="shared" si="4"/>
        <v>1.0939568588805606</v>
      </c>
      <c r="E40" s="48"/>
      <c r="F40" s="43" t="s">
        <v>95</v>
      </c>
      <c r="G40" s="40">
        <f>G22-G23</f>
        <v>5804</v>
      </c>
      <c r="H40" s="39">
        <f>G40/$G$49*100</f>
        <v>8.1574311119419082E-2</v>
      </c>
    </row>
    <row r="41" spans="1:8">
      <c r="A41" s="42" t="s">
        <v>96</v>
      </c>
      <c r="B41" s="40">
        <f>B20-B45</f>
        <v>5023</v>
      </c>
      <c r="C41" s="40">
        <f t="shared" si="3"/>
        <v>100460</v>
      </c>
      <c r="D41" s="37">
        <f t="shared" si="4"/>
        <v>0.4166625191201892</v>
      </c>
      <c r="E41" s="48"/>
      <c r="F41" s="43" t="s">
        <v>96</v>
      </c>
      <c r="G41" s="40">
        <f>G20-G45</f>
        <v>2239</v>
      </c>
      <c r="H41" s="39">
        <f>G41/$G$49*100</f>
        <v>3.1468794382560186E-2</v>
      </c>
    </row>
    <row r="42" spans="1:8">
      <c r="A42" s="42" t="s">
        <v>97</v>
      </c>
      <c r="B42" s="40">
        <f>B21-B45</f>
        <v>3683</v>
      </c>
      <c r="C42" s="40">
        <f t="shared" si="3"/>
        <v>73660</v>
      </c>
      <c r="D42" s="37">
        <f t="shared" si="4"/>
        <v>0.30550827352571314</v>
      </c>
      <c r="F42" s="43" t="s">
        <v>97</v>
      </c>
      <c r="G42" s="40">
        <f>G21-G45</f>
        <v>549</v>
      </c>
      <c r="H42" s="39">
        <f>G42/$G$49*100</f>
        <v>7.7161090290422266E-3</v>
      </c>
    </row>
    <row r="43" spans="1:8">
      <c r="A43" s="42"/>
      <c r="B43" s="40"/>
      <c r="C43" s="40"/>
      <c r="D43" s="10"/>
      <c r="F43" s="43"/>
      <c r="G43" s="40"/>
      <c r="H43" s="1"/>
    </row>
    <row r="44" spans="1:8">
      <c r="A44" s="42" t="s">
        <v>98</v>
      </c>
      <c r="B44" s="51">
        <f>B18</f>
        <v>6233</v>
      </c>
      <c r="C44" s="40">
        <f t="shared" si="3"/>
        <v>124660</v>
      </c>
      <c r="D44" s="37">
        <f t="shared" si="4"/>
        <v>0.51703314387341026</v>
      </c>
      <c r="F44" s="43" t="s">
        <v>98</v>
      </c>
      <c r="G44" s="51">
        <f>G18</f>
        <v>2003</v>
      </c>
      <c r="H44" s="39">
        <f>G44/$G$49*100</f>
        <v>2.8151851339110343E-2</v>
      </c>
    </row>
    <row r="45" spans="1:8">
      <c r="A45" s="42" t="s">
        <v>99</v>
      </c>
      <c r="B45" s="52">
        <f>B23</f>
        <v>5058</v>
      </c>
      <c r="C45" s="40">
        <f t="shared" si="3"/>
        <v>101160</v>
      </c>
      <c r="D45" s="37">
        <f t="shared" si="4"/>
        <v>0.41956580165437329</v>
      </c>
      <c r="F45" s="43" t="s">
        <v>99</v>
      </c>
      <c r="G45" s="52">
        <f>G23</f>
        <v>1324</v>
      </c>
      <c r="H45" s="39">
        <f>G45/$G$49*100</f>
        <v>1.8608612667489813E-2</v>
      </c>
    </row>
    <row r="46" spans="1:8">
      <c r="A46" s="42"/>
      <c r="B46" s="52"/>
      <c r="D46" s="31"/>
      <c r="F46" s="43"/>
      <c r="G46" s="52"/>
      <c r="H46" s="1"/>
    </row>
    <row r="47" spans="1:8">
      <c r="A47" s="53" t="s">
        <v>100</v>
      </c>
      <c r="B47" s="54">
        <f>B7-SUM(B27:B45)</f>
        <v>767716</v>
      </c>
      <c r="C47" s="40">
        <f t="shared" si="3"/>
        <v>15354320</v>
      </c>
      <c r="D47" s="37">
        <f t="shared" si="4"/>
        <v>63.682755828961824</v>
      </c>
      <c r="F47" s="55" t="s">
        <v>100</v>
      </c>
      <c r="G47" s="54">
        <f>G7-SUM(G27:G45)</f>
        <v>6263513</v>
      </c>
      <c r="H47" s="39">
        <f>G47/$G$49*100</f>
        <v>88.03269437672742</v>
      </c>
    </row>
    <row r="48" spans="1:8">
      <c r="A48" s="53"/>
      <c r="B48" s="56"/>
      <c r="D48" s="31"/>
      <c r="F48" s="55"/>
      <c r="G48" s="56"/>
      <c r="H48" s="1"/>
    </row>
    <row r="49" spans="1:8">
      <c r="A49" s="53" t="s">
        <v>19</v>
      </c>
      <c r="B49" s="54">
        <f>B7</f>
        <v>1205532</v>
      </c>
      <c r="C49" s="40">
        <f t="shared" si="3"/>
        <v>24110640</v>
      </c>
      <c r="D49" s="10"/>
      <c r="F49" s="55" t="s">
        <v>19</v>
      </c>
      <c r="G49" s="54">
        <f>G7</f>
        <v>7114985</v>
      </c>
      <c r="H49" s="1"/>
    </row>
    <row r="50" spans="1:8">
      <c r="A50" s="10"/>
      <c r="B50" s="56"/>
      <c r="D50" s="10"/>
      <c r="E50" s="48"/>
      <c r="G50" s="56"/>
      <c r="H50" s="1"/>
    </row>
    <row r="51" spans="1:8">
      <c r="A51" s="53" t="s">
        <v>101</v>
      </c>
      <c r="B51" s="54">
        <f>B11+B12</f>
        <v>104892</v>
      </c>
      <c r="C51" s="40">
        <f t="shared" si="3"/>
        <v>2097840</v>
      </c>
      <c r="D51" s="37">
        <f>C51/$C$49*100</f>
        <v>8.7008889021610365</v>
      </c>
      <c r="E51" s="48"/>
      <c r="F51" s="55" t="s">
        <v>101</v>
      </c>
      <c r="G51" s="54">
        <f>G11+G12</f>
        <v>75483</v>
      </c>
      <c r="H51" s="39">
        <f>G51/$G$49*100</f>
        <v>1.060901744697986</v>
      </c>
    </row>
    <row r="57" spans="1:8">
      <c r="B57" s="54" t="s">
        <v>102</v>
      </c>
      <c r="C57" s="57" t="s">
        <v>103</v>
      </c>
    </row>
    <row r="58" spans="1:8">
      <c r="A58" s="10" t="s">
        <v>104</v>
      </c>
      <c r="B58" s="1">
        <v>76.193200000000004</v>
      </c>
      <c r="C58" s="1">
        <v>56.781599999999997</v>
      </c>
    </row>
    <row r="59" spans="1:8">
      <c r="A59" s="29" t="s">
        <v>105</v>
      </c>
      <c r="B59" s="1">
        <v>7.6797000000000004</v>
      </c>
      <c r="C59" s="1">
        <v>4.2864800000000001</v>
      </c>
    </row>
  </sheetData>
  <mergeCells count="2">
    <mergeCell ref="B5:D5"/>
    <mergeCell ref="E5:F5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1"/>
  <sheetViews>
    <sheetView showGridLines="0" workbookViewId="0"/>
  </sheetViews>
  <sheetFormatPr defaultRowHeight="15"/>
  <cols>
    <col min="1" max="1" width="16.5703125" style="10" customWidth="1"/>
    <col min="2" max="4" width="10.7109375" style="13" customWidth="1"/>
    <col min="5" max="16384" width="9.140625" style="10"/>
  </cols>
  <sheetData>
    <row r="1" spans="1:4">
      <c r="A1" s="10" t="s">
        <v>106</v>
      </c>
    </row>
    <row r="2" spans="1:4">
      <c r="A2" s="10" t="s">
        <v>107</v>
      </c>
    </row>
    <row r="5" spans="1:4">
      <c r="B5" s="5" t="s">
        <v>61</v>
      </c>
      <c r="C5" s="5" t="s">
        <v>108</v>
      </c>
      <c r="D5" s="13" t="s">
        <v>109</v>
      </c>
    </row>
    <row r="6" spans="1:4">
      <c r="A6" s="5" t="s">
        <v>20</v>
      </c>
      <c r="B6" s="13" t="s">
        <v>110</v>
      </c>
      <c r="C6" s="13" t="s">
        <v>110</v>
      </c>
      <c r="D6" s="13" t="s">
        <v>110</v>
      </c>
    </row>
    <row r="7" spans="1:4">
      <c r="A7" s="5">
        <v>2000</v>
      </c>
      <c r="B7" s="1">
        <v>2.72</v>
      </c>
      <c r="C7" s="1">
        <v>0.34</v>
      </c>
      <c r="D7" s="3"/>
    </row>
    <row r="8" spans="1:4">
      <c r="A8" s="5">
        <v>2001</v>
      </c>
      <c r="B8" s="1">
        <v>3.07</v>
      </c>
      <c r="C8" s="1">
        <v>0.37</v>
      </c>
      <c r="D8" s="1">
        <v>0.36</v>
      </c>
    </row>
    <row r="9" spans="1:4">
      <c r="A9" s="5">
        <v>2002</v>
      </c>
      <c r="B9" s="1">
        <v>3.42</v>
      </c>
      <c r="C9" s="1">
        <v>0.46</v>
      </c>
      <c r="D9" s="1">
        <v>0.41</v>
      </c>
    </row>
    <row r="10" spans="1:4">
      <c r="A10" s="5">
        <v>2003</v>
      </c>
      <c r="B10" s="1">
        <v>3.79</v>
      </c>
      <c r="C10" s="1">
        <v>0.45</v>
      </c>
      <c r="D10" s="1">
        <v>0.46</v>
      </c>
    </row>
    <row r="11" spans="1:4">
      <c r="A11" s="5">
        <v>2004</v>
      </c>
      <c r="B11" s="1">
        <v>4.24</v>
      </c>
      <c r="C11" s="1">
        <v>0.5</v>
      </c>
      <c r="D11" s="1">
        <v>0.5</v>
      </c>
    </row>
    <row r="12" spans="1:4">
      <c r="A12" s="5">
        <v>2005</v>
      </c>
      <c r="B12" s="1">
        <v>4.7699999999999996</v>
      </c>
      <c r="C12" s="1">
        <v>0.53</v>
      </c>
      <c r="D12" s="1">
        <v>0.56000000000000005</v>
      </c>
    </row>
    <row r="13" spans="1:4">
      <c r="A13" s="5">
        <v>2006</v>
      </c>
      <c r="B13" s="1">
        <v>6.01</v>
      </c>
      <c r="C13" s="1">
        <v>0.56000000000000005</v>
      </c>
      <c r="D13" s="1">
        <v>0.61</v>
      </c>
    </row>
    <row r="14" spans="1:4">
      <c r="A14" s="5">
        <v>2007</v>
      </c>
      <c r="B14" s="1">
        <v>6.8</v>
      </c>
      <c r="C14" s="1">
        <v>0.64</v>
      </c>
      <c r="D14" s="1">
        <v>0.67</v>
      </c>
    </row>
    <row r="15" spans="1:4">
      <c r="A15" s="5">
        <v>2008</v>
      </c>
      <c r="B15" s="1">
        <v>7.65</v>
      </c>
      <c r="C15" s="1">
        <v>0.68</v>
      </c>
      <c r="D15" s="1">
        <v>0.72</v>
      </c>
    </row>
    <row r="16" spans="1:4">
      <c r="A16" s="5">
        <v>2009</v>
      </c>
      <c r="B16" s="1">
        <v>8.48</v>
      </c>
      <c r="C16" s="1">
        <v>0.79</v>
      </c>
      <c r="D16" s="1">
        <v>0.81</v>
      </c>
    </row>
    <row r="17" spans="1:4">
      <c r="A17" s="5" t="s">
        <v>111</v>
      </c>
      <c r="B17" s="1"/>
      <c r="C17" s="1">
        <v>0.34</v>
      </c>
      <c r="D17" s="1">
        <v>0.36</v>
      </c>
    </row>
    <row r="18" spans="1:4">
      <c r="A18" s="5" t="s">
        <v>112</v>
      </c>
      <c r="B18" s="1"/>
      <c r="C18" s="1">
        <v>0.74</v>
      </c>
      <c r="D18" s="1">
        <v>0.86</v>
      </c>
    </row>
    <row r="19" spans="1:4">
      <c r="A19" s="5" t="s">
        <v>113</v>
      </c>
      <c r="B19" s="1"/>
      <c r="C19" s="1">
        <v>1.68</v>
      </c>
      <c r="D19" s="1">
        <v>1.95</v>
      </c>
    </row>
    <row r="20" spans="1:4">
      <c r="A20" s="5" t="s">
        <v>114</v>
      </c>
      <c r="B20" s="1">
        <v>6.05</v>
      </c>
      <c r="C20" s="3"/>
      <c r="D20" s="3"/>
    </row>
    <row r="21" spans="1:4">
      <c r="A21" s="5" t="s">
        <v>115</v>
      </c>
      <c r="B21" s="1">
        <v>10.25</v>
      </c>
      <c r="C21" s="3"/>
      <c r="D21" s="3"/>
    </row>
    <row r="22" spans="1:4">
      <c r="A22" s="5" t="s">
        <v>116</v>
      </c>
      <c r="B22" s="1">
        <v>13.14</v>
      </c>
      <c r="C22" s="3"/>
      <c r="D22" s="3"/>
    </row>
    <row r="23" spans="1:4">
      <c r="A23" s="5"/>
      <c r="B23" s="1"/>
      <c r="C23" s="3"/>
      <c r="D23" s="3"/>
    </row>
    <row r="24" spans="1:4">
      <c r="A24" s="5"/>
      <c r="C24" s="10"/>
      <c r="D24" s="10"/>
    </row>
    <row r="25" spans="1:4">
      <c r="A25" s="5"/>
      <c r="B25" s="13" t="s">
        <v>20</v>
      </c>
    </row>
    <row r="26" spans="1:4">
      <c r="A26" s="36"/>
    </row>
    <row r="27" spans="1:4">
      <c r="A27" s="5"/>
    </row>
    <row r="28" spans="1:4">
      <c r="A28" s="5"/>
    </row>
    <row r="30" spans="1:4">
      <c r="A30" s="5"/>
    </row>
    <row r="37" spans="1:1">
      <c r="A37" s="5"/>
    </row>
    <row r="38" spans="1:1">
      <c r="A38" s="5"/>
    </row>
    <row r="44" spans="1:1">
      <c r="A44" s="5" t="s">
        <v>117</v>
      </c>
    </row>
    <row r="45" spans="1:1">
      <c r="A45" s="5" t="s">
        <v>118</v>
      </c>
    </row>
    <row r="46" spans="1:1">
      <c r="A46" s="5" t="s">
        <v>119</v>
      </c>
    </row>
    <row r="49" spans="1:1">
      <c r="A49" s="5" t="s">
        <v>20</v>
      </c>
    </row>
    <row r="51" spans="1:1">
      <c r="A51" s="10" t="s">
        <v>20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2"/>
  <sheetViews>
    <sheetView showGridLines="0" zoomScaleNormal="100" workbookViewId="0"/>
  </sheetViews>
  <sheetFormatPr defaultRowHeight="15"/>
  <cols>
    <col min="1" max="1" width="10.5703125" style="5" customWidth="1"/>
    <col min="2" max="2" width="11.5703125" style="13" bestFit="1" customWidth="1"/>
    <col min="3" max="3" width="9.140625" style="13" bestFit="1" customWidth="1"/>
    <col min="4" max="4" width="4.7109375" style="13" bestFit="1" customWidth="1"/>
    <col min="5" max="5" width="11.5703125" style="47" bestFit="1" customWidth="1"/>
    <col min="6" max="6" width="9.140625" style="47" bestFit="1" customWidth="1"/>
    <col min="7" max="7" width="4.7109375" style="13" bestFit="1" customWidth="1"/>
    <col min="8" max="8" width="17.7109375" style="13" bestFit="1" customWidth="1"/>
    <col min="9" max="16384" width="9.140625" style="10"/>
  </cols>
  <sheetData>
    <row r="1" spans="1:8">
      <c r="A1" s="5" t="s">
        <v>120</v>
      </c>
    </row>
    <row r="2" spans="1:8">
      <c r="A2" s="5" t="s">
        <v>121</v>
      </c>
    </row>
    <row r="5" spans="1:8">
      <c r="B5" s="120" t="s">
        <v>19</v>
      </c>
      <c r="C5" s="120"/>
      <c r="D5" s="120"/>
      <c r="E5" s="120" t="s">
        <v>122</v>
      </c>
      <c r="F5" s="120"/>
      <c r="G5" s="120"/>
      <c r="H5" s="31" t="s">
        <v>123</v>
      </c>
    </row>
    <row r="6" spans="1:8">
      <c r="B6" s="13" t="s">
        <v>124</v>
      </c>
      <c r="C6" s="13" t="s">
        <v>125</v>
      </c>
      <c r="D6" s="13" t="s">
        <v>126</v>
      </c>
      <c r="E6" s="47" t="s">
        <v>124</v>
      </c>
      <c r="F6" s="47" t="s">
        <v>125</v>
      </c>
      <c r="G6" s="13" t="s">
        <v>126</v>
      </c>
      <c r="H6" s="13" t="s">
        <v>124</v>
      </c>
    </row>
    <row r="7" spans="1:8">
      <c r="A7" s="5" t="s">
        <v>127</v>
      </c>
      <c r="B7" s="25">
        <v>2.1482999999999999E-2</v>
      </c>
      <c r="C7" s="25">
        <v>0.62419999999999998</v>
      </c>
      <c r="D7" s="25">
        <v>1.9708E-2</v>
      </c>
      <c r="E7" s="58">
        <v>0.12088</v>
      </c>
      <c r="F7" s="58">
        <v>0.76868000000000003</v>
      </c>
      <c r="G7" s="25">
        <v>0.10817</v>
      </c>
      <c r="H7" s="25">
        <v>6.4029999999999998E-3</v>
      </c>
    </row>
    <row r="8" spans="1:8">
      <c r="A8" s="5" t="s">
        <v>128</v>
      </c>
      <c r="B8" s="25">
        <v>2.8674999999999999E-2</v>
      </c>
      <c r="C8" s="25">
        <v>0.65181999999999995</v>
      </c>
      <c r="D8" s="25">
        <v>2.6709E-2</v>
      </c>
      <c r="E8" s="58">
        <v>0.15087</v>
      </c>
      <c r="F8" s="58">
        <v>0.79337999999999997</v>
      </c>
      <c r="G8" s="25">
        <v>0.13704</v>
      </c>
      <c r="H8" s="25">
        <v>8.8050000000000003E-3</v>
      </c>
    </row>
    <row r="9" spans="1:8">
      <c r="A9" s="5" t="s">
        <v>129</v>
      </c>
      <c r="B9" s="25">
        <v>3.5744999999999999E-2</v>
      </c>
      <c r="C9" s="25">
        <v>0.67396999999999996</v>
      </c>
      <c r="D9" s="25">
        <v>3.3732999999999999E-2</v>
      </c>
      <c r="E9" s="58">
        <v>0.17626</v>
      </c>
      <c r="F9" s="58">
        <v>0.81189</v>
      </c>
      <c r="G9" s="25">
        <v>0.16303000000000001</v>
      </c>
      <c r="H9" s="25">
        <v>1.1318999999999999E-2</v>
      </c>
    </row>
    <row r="10" spans="1:8">
      <c r="A10" s="5" t="s">
        <v>130</v>
      </c>
      <c r="B10" s="25">
        <v>4.3820999999999999E-2</v>
      </c>
      <c r="C10" s="25">
        <v>0.68928999999999996</v>
      </c>
      <c r="D10" s="25">
        <v>4.1652000000000002E-2</v>
      </c>
      <c r="E10" s="58">
        <v>0.20374999999999999</v>
      </c>
      <c r="F10" s="58">
        <v>0.82196999999999998</v>
      </c>
      <c r="G10" s="25">
        <v>0.18995000000000001</v>
      </c>
      <c r="H10" s="25">
        <v>1.4742E-2</v>
      </c>
    </row>
    <row r="11" spans="1:8">
      <c r="A11" s="5" t="s">
        <v>131</v>
      </c>
      <c r="B11" s="25">
        <v>5.7632000000000003E-2</v>
      </c>
      <c r="C11" s="25">
        <v>0.71045000000000003</v>
      </c>
      <c r="D11" s="25">
        <v>5.5405000000000003E-2</v>
      </c>
      <c r="E11" s="58">
        <v>0.23250999999999999</v>
      </c>
      <c r="F11" s="58">
        <v>0.83143999999999996</v>
      </c>
      <c r="G11" s="25">
        <v>0.21923000000000001</v>
      </c>
      <c r="H11" s="25">
        <v>2.5236000000000001E-2</v>
      </c>
    </row>
    <row r="12" spans="1:8">
      <c r="A12" s="5" t="s">
        <v>132</v>
      </c>
      <c r="B12" s="25">
        <v>6.7612000000000005E-2</v>
      </c>
      <c r="C12" s="25">
        <v>0.72260000000000002</v>
      </c>
      <c r="D12" s="25">
        <v>6.5343999999999999E-2</v>
      </c>
      <c r="E12" s="58">
        <v>0.25640000000000002</v>
      </c>
      <c r="F12" s="58">
        <v>0.83955999999999997</v>
      </c>
      <c r="G12" s="25">
        <v>0.24224999999999999</v>
      </c>
      <c r="H12" s="25">
        <v>3.0907E-2</v>
      </c>
    </row>
    <row r="13" spans="1:8">
      <c r="A13" s="5" t="s">
        <v>133</v>
      </c>
      <c r="B13" s="25">
        <v>7.5791999999999998E-2</v>
      </c>
      <c r="C13" s="25">
        <v>0.73389000000000004</v>
      </c>
      <c r="D13" s="25">
        <v>7.2875999999999996E-2</v>
      </c>
      <c r="E13" s="58">
        <v>0.27848000000000001</v>
      </c>
      <c r="F13" s="58">
        <v>0.84294000000000002</v>
      </c>
      <c r="G13" s="25">
        <v>0.26344000000000001</v>
      </c>
      <c r="H13" s="25">
        <v>3.5228000000000002E-2</v>
      </c>
    </row>
    <row r="14" spans="1:8">
      <c r="A14" s="5" t="s">
        <v>134</v>
      </c>
      <c r="B14" s="25">
        <v>8.3788000000000001E-2</v>
      </c>
      <c r="C14" s="25">
        <v>0.74724000000000002</v>
      </c>
      <c r="D14" s="25">
        <v>8.1016000000000005E-2</v>
      </c>
      <c r="E14" s="58">
        <v>0.29877999999999999</v>
      </c>
      <c r="F14" s="58">
        <v>0.85389999999999999</v>
      </c>
      <c r="G14" s="25">
        <v>0.28422999999999998</v>
      </c>
      <c r="H14" s="25">
        <v>3.9510999999999998E-2</v>
      </c>
    </row>
    <row r="15" spans="1:8">
      <c r="A15" s="5" t="s">
        <v>135</v>
      </c>
      <c r="B15" s="25">
        <v>9.0830999999999995E-2</v>
      </c>
      <c r="C15" s="25">
        <v>0.75661999999999996</v>
      </c>
      <c r="D15" s="25">
        <v>8.8141999999999998E-2</v>
      </c>
      <c r="E15" s="58">
        <v>0.31513000000000002</v>
      </c>
      <c r="F15" s="58">
        <v>0.85941999999999996</v>
      </c>
      <c r="G15" s="25">
        <v>0.30170999999999998</v>
      </c>
      <c r="H15" s="25">
        <v>4.2299000000000003E-2</v>
      </c>
    </row>
    <row r="16" spans="1:8">
      <c r="A16" s="5" t="s">
        <v>136</v>
      </c>
      <c r="B16" s="25">
        <v>9.7644999999999996E-2</v>
      </c>
      <c r="C16" s="25">
        <v>0.76583000000000001</v>
      </c>
      <c r="D16" s="25">
        <v>9.5233999999999999E-2</v>
      </c>
      <c r="E16" s="58">
        <v>0.32750000000000001</v>
      </c>
      <c r="F16" s="58">
        <v>0.86655000000000004</v>
      </c>
      <c r="G16" s="25">
        <v>0.31559999999999999</v>
      </c>
      <c r="H16" s="25">
        <v>4.5748999999999998E-2</v>
      </c>
    </row>
    <row r="18" spans="2:8">
      <c r="B18" s="25"/>
      <c r="C18" s="25"/>
      <c r="D18" s="25"/>
      <c r="E18" s="58"/>
      <c r="F18" s="58"/>
      <c r="G18" s="25"/>
      <c r="H18" s="25"/>
    </row>
    <row r="19" spans="2:8">
      <c r="B19" s="25"/>
      <c r="C19" s="25"/>
      <c r="D19" s="25"/>
      <c r="E19" s="58"/>
      <c r="F19" s="58"/>
      <c r="G19" s="25"/>
      <c r="H19" s="25"/>
    </row>
    <row r="20" spans="2:8">
      <c r="B20" s="25"/>
      <c r="C20" s="25"/>
      <c r="D20" s="25"/>
      <c r="E20" s="58"/>
      <c r="F20" s="58"/>
      <c r="G20" s="25"/>
      <c r="H20" s="25"/>
    </row>
    <row r="28" spans="2:8">
      <c r="B28" s="25"/>
      <c r="C28" s="25"/>
      <c r="D28" s="25"/>
      <c r="E28" s="58"/>
      <c r="F28" s="58"/>
      <c r="G28" s="25"/>
      <c r="H28" s="25"/>
    </row>
    <row r="29" spans="2:8">
      <c r="B29" s="25"/>
      <c r="C29" s="25"/>
      <c r="D29" s="25"/>
      <c r="E29" s="58"/>
      <c r="F29" s="58"/>
      <c r="G29" s="25"/>
      <c r="H29" s="25"/>
    </row>
    <row r="30" spans="2:8">
      <c r="B30" s="25"/>
      <c r="C30" s="25"/>
      <c r="D30" s="25"/>
      <c r="E30" s="58"/>
      <c r="F30" s="58"/>
      <c r="G30" s="25"/>
      <c r="H30" s="25"/>
    </row>
    <row r="31" spans="2:8">
      <c r="B31" s="25"/>
      <c r="C31" s="25"/>
      <c r="D31" s="25"/>
      <c r="E31" s="58"/>
      <c r="F31" s="58"/>
      <c r="G31" s="25"/>
      <c r="H31" s="25"/>
    </row>
    <row r="32" spans="2:8">
      <c r="B32" s="25"/>
      <c r="C32" s="25"/>
      <c r="D32" s="25"/>
      <c r="E32" s="58"/>
      <c r="F32" s="58"/>
      <c r="G32" s="25"/>
      <c r="H32" s="25"/>
    </row>
    <row r="33" spans="2:8">
      <c r="B33" s="25"/>
      <c r="C33" s="25"/>
      <c r="D33" s="25"/>
      <c r="E33" s="58"/>
      <c r="F33" s="58"/>
      <c r="G33" s="25"/>
      <c r="H33" s="25"/>
    </row>
    <row r="34" spans="2:8">
      <c r="B34" s="25"/>
      <c r="C34" s="25"/>
      <c r="D34" s="25"/>
      <c r="E34" s="58"/>
      <c r="F34" s="58"/>
      <c r="G34" s="25"/>
      <c r="H34" s="25"/>
    </row>
    <row r="35" spans="2:8">
      <c r="B35" s="25"/>
      <c r="C35" s="25"/>
      <c r="D35" s="25"/>
      <c r="E35" s="58"/>
      <c r="F35" s="58"/>
      <c r="G35" s="25"/>
      <c r="H35" s="25"/>
    </row>
    <row r="36" spans="2:8">
      <c r="B36" s="25"/>
      <c r="C36" s="25"/>
      <c r="D36" s="25"/>
      <c r="E36" s="58"/>
      <c r="F36" s="58"/>
      <c r="G36" s="25"/>
      <c r="H36" s="25"/>
    </row>
    <row r="37" spans="2:8">
      <c r="B37" s="25"/>
      <c r="C37" s="25"/>
      <c r="D37" s="25"/>
      <c r="E37" s="58"/>
      <c r="F37" s="58"/>
      <c r="G37" s="25"/>
      <c r="H37" s="25"/>
    </row>
    <row r="38" spans="2:8">
      <c r="B38" s="25"/>
      <c r="C38" s="25"/>
      <c r="D38" s="25"/>
      <c r="E38" s="58"/>
      <c r="F38" s="58"/>
      <c r="G38" s="25"/>
      <c r="H38" s="25"/>
    </row>
    <row r="39" spans="2:8">
      <c r="B39" s="25"/>
      <c r="C39" s="25"/>
      <c r="D39" s="25"/>
      <c r="E39" s="58"/>
      <c r="F39" s="58"/>
      <c r="G39" s="25"/>
      <c r="H39" s="25"/>
    </row>
    <row r="40" spans="2:8">
      <c r="B40" s="25"/>
      <c r="C40" s="25"/>
      <c r="D40" s="25"/>
      <c r="E40" s="58"/>
      <c r="F40" s="58"/>
      <c r="G40" s="25"/>
      <c r="H40" s="25"/>
    </row>
    <row r="41" spans="2:8">
      <c r="B41" s="25"/>
      <c r="C41" s="25"/>
      <c r="D41" s="25"/>
      <c r="E41" s="58"/>
      <c r="F41" s="58"/>
      <c r="G41" s="25"/>
      <c r="H41" s="25"/>
    </row>
    <row r="42" spans="2:8">
      <c r="B42" s="25"/>
      <c r="C42" s="25"/>
      <c r="D42" s="25"/>
      <c r="E42" s="58"/>
      <c r="F42" s="58"/>
      <c r="G42" s="25"/>
      <c r="H42" s="25"/>
    </row>
    <row r="43" spans="2:8">
      <c r="B43" s="25"/>
      <c r="C43" s="25"/>
      <c r="D43" s="25"/>
      <c r="E43" s="58"/>
      <c r="F43" s="58"/>
      <c r="G43" s="25"/>
      <c r="H43" s="25"/>
    </row>
    <row r="44" spans="2:8">
      <c r="B44" s="25"/>
      <c r="C44" s="25"/>
      <c r="D44" s="25"/>
      <c r="E44" s="58"/>
      <c r="F44" s="58"/>
      <c r="G44" s="25"/>
      <c r="H44" s="25"/>
    </row>
    <row r="45" spans="2:8">
      <c r="B45" s="25"/>
      <c r="C45" s="25"/>
      <c r="D45" s="25"/>
      <c r="E45" s="58"/>
      <c r="F45" s="58"/>
      <c r="G45" s="25"/>
      <c r="H45" s="25"/>
    </row>
    <row r="46" spans="2:8">
      <c r="B46" s="25"/>
      <c r="C46" s="25"/>
      <c r="D46" s="25"/>
      <c r="E46" s="58"/>
      <c r="F46" s="58"/>
      <c r="G46" s="25"/>
      <c r="H46" s="25"/>
    </row>
    <row r="47" spans="2:8">
      <c r="B47" s="25"/>
      <c r="C47" s="25"/>
      <c r="D47" s="25"/>
      <c r="E47" s="58"/>
      <c r="F47" s="58"/>
      <c r="G47" s="25"/>
      <c r="H47" s="25"/>
    </row>
    <row r="48" spans="2:8">
      <c r="B48" s="25"/>
      <c r="C48" s="25"/>
      <c r="D48" s="25"/>
      <c r="E48" s="58"/>
      <c r="F48" s="58"/>
      <c r="G48" s="25"/>
      <c r="H48" s="25"/>
    </row>
    <row r="49" spans="2:8">
      <c r="B49" s="25"/>
      <c r="C49" s="25"/>
      <c r="D49" s="25"/>
      <c r="E49" s="58"/>
      <c r="F49" s="58"/>
      <c r="G49" s="25"/>
      <c r="H49" s="25"/>
    </row>
    <row r="50" spans="2:8">
      <c r="B50" s="25"/>
      <c r="C50" s="25"/>
      <c r="D50" s="25"/>
      <c r="E50" s="58"/>
      <c r="F50" s="58"/>
      <c r="G50" s="25"/>
      <c r="H50" s="25"/>
    </row>
    <row r="51" spans="2:8">
      <c r="B51" s="25"/>
      <c r="C51" s="25"/>
      <c r="D51" s="25"/>
      <c r="E51" s="58"/>
      <c r="F51" s="58"/>
      <c r="G51" s="25"/>
      <c r="H51" s="25"/>
    </row>
    <row r="52" spans="2:8">
      <c r="B52" s="25"/>
      <c r="C52" s="25"/>
      <c r="D52" s="25"/>
      <c r="E52" s="58"/>
      <c r="F52" s="58"/>
      <c r="G52" s="25"/>
      <c r="H52" s="25"/>
    </row>
  </sheetData>
  <mergeCells count="2">
    <mergeCell ref="B5:D5"/>
    <mergeCell ref="E5:G5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9"/>
  <sheetViews>
    <sheetView showGridLines="0" workbookViewId="0"/>
  </sheetViews>
  <sheetFormatPr defaultRowHeight="15"/>
  <cols>
    <col min="1" max="1" width="16.7109375" style="5" customWidth="1"/>
    <col min="2" max="2" width="11.42578125" style="13" customWidth="1"/>
    <col min="3" max="3" width="10.140625" style="13" bestFit="1" customWidth="1"/>
    <col min="4" max="4" width="9.140625" style="10"/>
    <col min="5" max="6" width="9.140625" style="30"/>
    <col min="7" max="16384" width="9.140625" style="10"/>
  </cols>
  <sheetData>
    <row r="1" spans="1:7">
      <c r="A1" s="5" t="s">
        <v>137</v>
      </c>
    </row>
    <row r="2" spans="1:7">
      <c r="A2" s="5" t="s">
        <v>286</v>
      </c>
    </row>
    <row r="5" spans="1:7">
      <c r="B5" s="13" t="s">
        <v>61</v>
      </c>
      <c r="C5" s="13" t="s">
        <v>62</v>
      </c>
      <c r="E5" s="59"/>
    </row>
    <row r="6" spans="1:7">
      <c r="A6" s="5" t="s">
        <v>138</v>
      </c>
      <c r="B6" s="60">
        <v>0.93059000000000003</v>
      </c>
      <c r="C6" s="60">
        <v>0.77144999999999997</v>
      </c>
      <c r="E6" s="61"/>
      <c r="F6" s="61"/>
      <c r="G6" s="36"/>
    </row>
    <row r="7" spans="1:7">
      <c r="A7" s="5" t="s">
        <v>139</v>
      </c>
      <c r="B7" s="60">
        <v>0.63385999999999998</v>
      </c>
      <c r="C7" s="60">
        <v>0.36186000000000001</v>
      </c>
      <c r="E7" s="61"/>
      <c r="F7" s="61"/>
      <c r="G7" s="36"/>
    </row>
    <row r="8" spans="1:7">
      <c r="A8" s="5" t="s">
        <v>140</v>
      </c>
      <c r="B8" s="60">
        <v>0.30947000000000002</v>
      </c>
      <c r="C8" s="60">
        <v>0.26823000000000002</v>
      </c>
      <c r="E8" s="61"/>
      <c r="F8" s="61"/>
      <c r="G8" s="36"/>
    </row>
    <row r="11" spans="1:7">
      <c r="B11" s="25"/>
      <c r="C11" s="25"/>
    </row>
    <row r="12" spans="1:7">
      <c r="B12" s="25"/>
      <c r="C12" s="25"/>
    </row>
    <row r="13" spans="1:7">
      <c r="B13" s="25"/>
      <c r="C13" s="25"/>
    </row>
    <row r="15" spans="1:7">
      <c r="B15" s="5"/>
    </row>
    <row r="16" spans="1:7">
      <c r="B16" s="5"/>
    </row>
    <row r="17" spans="2:2">
      <c r="B17" s="5"/>
    </row>
    <row r="19" spans="2:2">
      <c r="B19" s="5"/>
    </row>
    <row r="21" spans="2:2">
      <c r="B21" s="5"/>
    </row>
    <row r="22" spans="2:2">
      <c r="B22" s="5"/>
    </row>
    <row r="23" spans="2:2">
      <c r="B23" s="5"/>
    </row>
    <row r="24" spans="2:2">
      <c r="B24" s="5"/>
    </row>
    <row r="39" spans="5:5">
      <c r="E39" s="30" t="s">
        <v>141</v>
      </c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9"/>
  <sheetViews>
    <sheetView showGridLines="0" zoomScaleNormal="100" workbookViewId="0"/>
  </sheetViews>
  <sheetFormatPr defaultRowHeight="15"/>
  <cols>
    <col min="1" max="1" width="27.5703125" style="5" customWidth="1"/>
    <col min="2" max="2" width="14" style="5" bestFit="1" customWidth="1"/>
    <col min="3" max="4" width="11.140625" style="13" customWidth="1"/>
    <col min="5" max="6" width="11.140625" style="47" customWidth="1"/>
    <col min="7" max="7" width="11.140625" style="13" customWidth="1"/>
    <col min="8" max="16384" width="9.140625" style="10"/>
  </cols>
  <sheetData>
    <row r="1" spans="1:7">
      <c r="A1" s="5" t="s">
        <v>142</v>
      </c>
    </row>
    <row r="2" spans="1:7">
      <c r="A2" s="5" t="s">
        <v>143</v>
      </c>
    </row>
    <row r="5" spans="1:7">
      <c r="C5" s="13" t="s">
        <v>144</v>
      </c>
      <c r="D5" s="13" t="s">
        <v>145</v>
      </c>
      <c r="E5" s="47">
        <v>585.29999999999995</v>
      </c>
      <c r="F5" s="47" t="s">
        <v>146</v>
      </c>
      <c r="G5" s="13" t="s">
        <v>147</v>
      </c>
    </row>
    <row r="6" spans="1:7">
      <c r="A6" s="5" t="s">
        <v>19</v>
      </c>
      <c r="B6" s="5" t="s">
        <v>148</v>
      </c>
      <c r="C6" s="3">
        <v>61</v>
      </c>
      <c r="D6" s="3">
        <v>65.7</v>
      </c>
      <c r="E6" s="41">
        <v>65.2</v>
      </c>
      <c r="F6" s="41">
        <v>55.9</v>
      </c>
      <c r="G6" s="3">
        <v>59.2</v>
      </c>
    </row>
    <row r="7" spans="1:7">
      <c r="B7" s="62" t="s">
        <v>62</v>
      </c>
      <c r="C7" s="3">
        <v>62.9</v>
      </c>
      <c r="D7" s="3">
        <v>71.400000000000006</v>
      </c>
      <c r="E7" s="41">
        <v>72.3</v>
      </c>
      <c r="F7" s="41">
        <v>63</v>
      </c>
      <c r="G7" s="3">
        <v>57.4</v>
      </c>
    </row>
    <row r="8" spans="1:7">
      <c r="A8" s="5" t="s">
        <v>149</v>
      </c>
      <c r="B8" s="62" t="s">
        <v>148</v>
      </c>
      <c r="C8" s="3">
        <v>68.5</v>
      </c>
      <c r="D8" s="3">
        <v>73.099999999999994</v>
      </c>
      <c r="E8" s="41">
        <v>71.599999999999994</v>
      </c>
      <c r="F8" s="41">
        <v>62</v>
      </c>
      <c r="G8" s="3">
        <v>67.7</v>
      </c>
    </row>
    <row r="9" spans="1:7">
      <c r="B9" s="62" t="s">
        <v>62</v>
      </c>
      <c r="C9" s="3">
        <v>77.2</v>
      </c>
      <c r="D9" s="3">
        <v>81.7</v>
      </c>
      <c r="E9" s="41">
        <v>79.900000000000006</v>
      </c>
      <c r="F9" s="41">
        <v>70.099999999999994</v>
      </c>
      <c r="G9" s="3">
        <v>76.2</v>
      </c>
    </row>
    <row r="10" spans="1:7">
      <c r="A10" s="5" t="s">
        <v>150</v>
      </c>
      <c r="B10" s="62" t="s">
        <v>148</v>
      </c>
      <c r="C10" s="3">
        <v>63.6</v>
      </c>
      <c r="D10" s="3">
        <v>67.900000000000006</v>
      </c>
      <c r="E10" s="41">
        <v>66.599999999999994</v>
      </c>
      <c r="F10" s="41">
        <v>57</v>
      </c>
      <c r="G10" s="3">
        <v>62.9</v>
      </c>
    </row>
    <row r="11" spans="1:7">
      <c r="B11" s="62" t="s">
        <v>62</v>
      </c>
      <c r="C11" s="3">
        <v>72.5</v>
      </c>
      <c r="D11" s="3">
        <v>76.900000000000006</v>
      </c>
      <c r="E11" s="41">
        <v>76.2</v>
      </c>
      <c r="F11" s="41">
        <v>64.099999999999994</v>
      </c>
      <c r="G11" s="3">
        <v>71.099999999999994</v>
      </c>
    </row>
    <row r="12" spans="1:7">
      <c r="B12" s="62"/>
      <c r="C12" s="25"/>
      <c r="D12" s="25"/>
      <c r="E12" s="58"/>
      <c r="F12" s="58"/>
      <c r="G12" s="25"/>
    </row>
    <row r="13" spans="1:7">
      <c r="B13" s="62"/>
      <c r="C13" s="25"/>
      <c r="D13" s="25"/>
      <c r="E13" s="58"/>
      <c r="F13" s="58"/>
      <c r="G13" s="25"/>
    </row>
    <row r="14" spans="1:7">
      <c r="B14" s="62"/>
      <c r="C14" s="25"/>
      <c r="D14" s="25"/>
      <c r="E14" s="58"/>
      <c r="F14" s="58"/>
      <c r="G14" s="25"/>
    </row>
    <row r="15" spans="1:7">
      <c r="B15" s="62"/>
      <c r="C15" s="25"/>
      <c r="D15" s="25"/>
      <c r="E15" s="58"/>
      <c r="F15" s="58"/>
      <c r="G15" s="25"/>
    </row>
    <row r="16" spans="1:7">
      <c r="B16" s="62"/>
      <c r="C16" s="25"/>
      <c r="D16" s="25"/>
      <c r="E16" s="58"/>
      <c r="F16" s="58"/>
      <c r="G16" s="25"/>
    </row>
    <row r="17" spans="2:8">
      <c r="B17" s="62"/>
      <c r="C17" s="25"/>
      <c r="D17" s="25"/>
      <c r="E17" s="58"/>
      <c r="F17" s="58"/>
      <c r="G17" s="25"/>
    </row>
    <row r="18" spans="2:8">
      <c r="B18" s="62"/>
      <c r="C18" s="25"/>
      <c r="D18" s="25"/>
      <c r="E18" s="58"/>
      <c r="F18" s="58"/>
      <c r="G18" s="25"/>
    </row>
    <row r="19" spans="2:8">
      <c r="B19" s="62"/>
      <c r="C19" s="25"/>
      <c r="D19" s="25"/>
      <c r="E19" s="58"/>
      <c r="F19" s="58"/>
      <c r="G19" s="25"/>
    </row>
    <row r="21" spans="2:8">
      <c r="H21" s="36"/>
    </row>
    <row r="22" spans="2:8">
      <c r="H22" s="36"/>
    </row>
    <row r="23" spans="2:8">
      <c r="H23" s="36"/>
    </row>
    <row r="24" spans="2:8">
      <c r="B24" s="63"/>
      <c r="C24" s="60"/>
      <c r="H24" s="36"/>
    </row>
    <row r="25" spans="2:8">
      <c r="B25" s="63"/>
      <c r="C25" s="60"/>
      <c r="H25" s="36"/>
    </row>
    <row r="26" spans="2:8">
      <c r="B26" s="63"/>
      <c r="C26" s="60"/>
      <c r="H26" s="36"/>
    </row>
    <row r="27" spans="2:8">
      <c r="B27" s="62"/>
      <c r="C27" s="25"/>
      <c r="D27" s="25"/>
      <c r="E27" s="58"/>
      <c r="F27" s="58"/>
      <c r="G27" s="25"/>
      <c r="H27" s="36"/>
    </row>
    <row r="28" spans="2:8">
      <c r="B28" s="62"/>
      <c r="C28" s="25"/>
      <c r="D28" s="25"/>
      <c r="E28" s="58"/>
      <c r="F28" s="58"/>
      <c r="G28" s="25"/>
      <c r="H28" s="36"/>
    </row>
    <row r="29" spans="2:8">
      <c r="B29" s="62"/>
      <c r="C29" s="25"/>
      <c r="D29" s="25"/>
      <c r="E29" s="58"/>
      <c r="F29" s="58"/>
      <c r="G29" s="25"/>
      <c r="H29" s="36"/>
    </row>
    <row r="30" spans="2:8">
      <c r="B30" s="62"/>
      <c r="C30" s="25"/>
      <c r="D30" s="25"/>
      <c r="E30" s="58"/>
      <c r="F30" s="58"/>
      <c r="G30" s="25"/>
      <c r="H30" s="36"/>
    </row>
    <row r="31" spans="2:8">
      <c r="B31" s="62"/>
      <c r="C31" s="25"/>
      <c r="D31" s="25"/>
      <c r="E31" s="58"/>
      <c r="F31" s="58"/>
      <c r="G31" s="25"/>
      <c r="H31" s="36"/>
    </row>
    <row r="32" spans="2:8">
      <c r="B32" s="62"/>
      <c r="C32" s="25"/>
      <c r="D32" s="25"/>
      <c r="E32" s="58"/>
      <c r="F32" s="58"/>
      <c r="G32" s="25"/>
      <c r="H32" s="36"/>
    </row>
    <row r="33" spans="2:8">
      <c r="B33" s="62"/>
      <c r="C33" s="25"/>
      <c r="D33" s="25"/>
      <c r="E33" s="58"/>
      <c r="F33" s="58"/>
      <c r="G33" s="25"/>
      <c r="H33" s="36"/>
    </row>
    <row r="34" spans="2:8">
      <c r="B34" s="62"/>
      <c r="C34" s="25"/>
      <c r="D34" s="25"/>
      <c r="E34" s="58"/>
      <c r="F34" s="58"/>
      <c r="G34" s="25"/>
      <c r="H34" s="36"/>
    </row>
    <row r="35" spans="2:8">
      <c r="B35" s="62"/>
      <c r="C35" s="25"/>
      <c r="D35" s="25"/>
      <c r="E35" s="58"/>
      <c r="F35" s="58"/>
      <c r="G35" s="25"/>
      <c r="H35" s="36"/>
    </row>
    <row r="36" spans="2:8">
      <c r="B36" s="62"/>
      <c r="C36" s="25"/>
      <c r="D36" s="25"/>
      <c r="E36" s="58"/>
      <c r="F36" s="58"/>
      <c r="G36" s="25"/>
      <c r="H36" s="36"/>
    </row>
    <row r="37" spans="2:8">
      <c r="B37" s="62"/>
      <c r="C37" s="25"/>
      <c r="D37" s="25"/>
      <c r="E37" s="58"/>
      <c r="F37" s="58"/>
      <c r="G37" s="25"/>
      <c r="H37" s="36"/>
    </row>
    <row r="38" spans="2:8">
      <c r="B38" s="62"/>
      <c r="C38" s="25"/>
      <c r="D38" s="25"/>
      <c r="E38" s="58"/>
      <c r="F38" s="58"/>
      <c r="G38" s="25"/>
      <c r="H38" s="36"/>
    </row>
    <row r="39" spans="2:8">
      <c r="B39" s="62"/>
      <c r="C39" s="25"/>
      <c r="D39" s="25"/>
      <c r="E39" s="58"/>
      <c r="F39" s="58"/>
      <c r="G39" s="25"/>
      <c r="H39" s="36"/>
    </row>
    <row r="40" spans="2:8">
      <c r="B40" s="62"/>
      <c r="C40" s="25"/>
      <c r="D40" s="25"/>
      <c r="E40" s="58"/>
      <c r="F40" s="58"/>
      <c r="G40" s="25"/>
      <c r="H40" s="36"/>
    </row>
    <row r="41" spans="2:8">
      <c r="B41" s="62"/>
      <c r="C41" s="25"/>
      <c r="D41" s="25"/>
      <c r="E41" s="58"/>
      <c r="F41" s="58"/>
      <c r="G41" s="25"/>
      <c r="H41" s="36"/>
    </row>
    <row r="42" spans="2:8">
      <c r="B42" s="62"/>
      <c r="C42" s="25"/>
      <c r="D42" s="25"/>
      <c r="E42" s="58"/>
      <c r="F42" s="58"/>
      <c r="G42" s="25"/>
      <c r="H42" s="36"/>
    </row>
    <row r="43" spans="2:8">
      <c r="B43" s="62"/>
      <c r="C43" s="25"/>
      <c r="D43" s="25"/>
      <c r="E43" s="58"/>
      <c r="F43" s="58"/>
      <c r="G43" s="25"/>
      <c r="H43" s="36"/>
    </row>
    <row r="44" spans="2:8">
      <c r="B44" s="62"/>
      <c r="C44" s="25"/>
      <c r="D44" s="25"/>
      <c r="E44" s="58"/>
      <c r="F44" s="58"/>
      <c r="G44" s="25"/>
      <c r="H44" s="36"/>
    </row>
    <row r="45" spans="2:8">
      <c r="B45" s="62"/>
      <c r="C45" s="25"/>
      <c r="D45" s="25"/>
      <c r="E45" s="58"/>
      <c r="F45" s="58"/>
      <c r="G45" s="25"/>
      <c r="H45" s="36"/>
    </row>
    <row r="46" spans="2:8">
      <c r="B46" s="62"/>
      <c r="C46" s="25"/>
      <c r="D46" s="25"/>
      <c r="E46" s="58"/>
      <c r="F46" s="58"/>
      <c r="G46" s="25"/>
      <c r="H46" s="36"/>
    </row>
    <row r="47" spans="2:8">
      <c r="B47" s="62"/>
      <c r="C47" s="25"/>
      <c r="D47" s="25"/>
      <c r="E47" s="58"/>
      <c r="F47" s="58"/>
      <c r="G47" s="25"/>
      <c r="H47" s="36"/>
    </row>
    <row r="48" spans="2:8">
      <c r="B48" s="62"/>
      <c r="C48" s="25"/>
      <c r="D48" s="25"/>
      <c r="E48" s="58"/>
      <c r="F48" s="58"/>
      <c r="G48" s="25"/>
      <c r="H48" s="36"/>
    </row>
    <row r="49" spans="2:8">
      <c r="B49" s="62"/>
      <c r="C49" s="25"/>
      <c r="D49" s="25"/>
      <c r="E49" s="58"/>
      <c r="F49" s="58"/>
      <c r="G49" s="25"/>
      <c r="H49" s="36"/>
    </row>
    <row r="50" spans="2:8">
      <c r="B50" s="62"/>
      <c r="C50" s="25"/>
      <c r="D50" s="25"/>
      <c r="E50" s="58"/>
      <c r="F50" s="58"/>
      <c r="G50" s="25"/>
      <c r="H50" s="36"/>
    </row>
    <row r="51" spans="2:8">
      <c r="B51" s="62"/>
      <c r="C51" s="25"/>
      <c r="D51" s="25"/>
      <c r="E51" s="58"/>
      <c r="F51" s="58"/>
      <c r="G51" s="25"/>
      <c r="H51" s="36"/>
    </row>
    <row r="52" spans="2:8">
      <c r="H52" s="36"/>
    </row>
    <row r="53" spans="2:8">
      <c r="H53" s="36"/>
    </row>
    <row r="54" spans="2:8">
      <c r="H54" s="36"/>
    </row>
    <row r="55" spans="2:8">
      <c r="H55" s="36"/>
    </row>
    <row r="56" spans="2:8">
      <c r="H56" s="36"/>
    </row>
    <row r="57" spans="2:8">
      <c r="H57" s="36"/>
    </row>
    <row r="58" spans="2:8">
      <c r="H58" s="36"/>
    </row>
    <row r="59" spans="2:8">
      <c r="H59" s="36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9"/>
  <sheetViews>
    <sheetView showGridLines="0" workbookViewId="0"/>
  </sheetViews>
  <sheetFormatPr defaultRowHeight="15"/>
  <cols>
    <col min="1" max="1" width="27.5703125" style="5" customWidth="1"/>
    <col min="2" max="2" width="14" style="5" bestFit="1" customWidth="1"/>
    <col min="3" max="4" width="11.140625" style="13" customWidth="1"/>
    <col min="5" max="6" width="11.140625" style="47" customWidth="1"/>
    <col min="7" max="7" width="11.140625" style="13" customWidth="1"/>
    <col min="8" max="16384" width="9.140625" style="10"/>
  </cols>
  <sheetData>
    <row r="1" spans="1:7">
      <c r="A1" s="5" t="s">
        <v>151</v>
      </c>
    </row>
    <row r="2" spans="1:7">
      <c r="A2" s="5" t="s">
        <v>152</v>
      </c>
    </row>
    <row r="5" spans="1:7">
      <c r="C5" s="13" t="s">
        <v>144</v>
      </c>
      <c r="D5" s="13" t="s">
        <v>145</v>
      </c>
      <c r="E5" s="47">
        <v>585.29999999999995</v>
      </c>
      <c r="F5" s="47" t="s">
        <v>146</v>
      </c>
      <c r="G5" s="13" t="s">
        <v>147</v>
      </c>
    </row>
    <row r="6" spans="1:7">
      <c r="A6" s="5" t="s">
        <v>19</v>
      </c>
      <c r="B6" s="5" t="s">
        <v>148</v>
      </c>
      <c r="C6" s="3">
        <v>34.799999999999997</v>
      </c>
      <c r="D6" s="3">
        <v>36.299999999999997</v>
      </c>
      <c r="E6" s="41">
        <v>38.200000000000003</v>
      </c>
      <c r="F6" s="41">
        <v>43.6</v>
      </c>
      <c r="G6" s="3">
        <v>30.8</v>
      </c>
    </row>
    <row r="7" spans="1:7">
      <c r="B7" s="62" t="s">
        <v>62</v>
      </c>
      <c r="C7" s="3">
        <v>27.3</v>
      </c>
      <c r="D7" s="3">
        <v>28.5</v>
      </c>
      <c r="E7" s="41">
        <v>33</v>
      </c>
      <c r="F7" s="41">
        <v>41.3</v>
      </c>
      <c r="G7" s="3">
        <v>22.8</v>
      </c>
    </row>
    <row r="8" spans="1:7">
      <c r="A8" s="5" t="s">
        <v>153</v>
      </c>
      <c r="B8" s="62" t="s">
        <v>148</v>
      </c>
      <c r="C8" s="3">
        <v>37.1</v>
      </c>
      <c r="D8" s="3">
        <v>38.4</v>
      </c>
      <c r="E8" s="41">
        <v>39.6</v>
      </c>
      <c r="F8" s="41">
        <v>45.1</v>
      </c>
      <c r="G8" s="3">
        <v>33.6</v>
      </c>
    </row>
    <row r="9" spans="1:7">
      <c r="B9" s="62" t="s">
        <v>62</v>
      </c>
      <c r="C9" s="3">
        <v>35.5</v>
      </c>
      <c r="D9" s="3">
        <v>35.4</v>
      </c>
      <c r="E9" s="41">
        <v>38.299999999999997</v>
      </c>
      <c r="F9" s="41">
        <v>45</v>
      </c>
      <c r="G9" s="3">
        <v>32.6</v>
      </c>
    </row>
    <row r="10" spans="1:7">
      <c r="A10" s="5" t="s">
        <v>154</v>
      </c>
      <c r="B10" s="62" t="s">
        <v>148</v>
      </c>
      <c r="C10" s="3">
        <v>34.6</v>
      </c>
      <c r="D10" s="3">
        <v>35.1</v>
      </c>
      <c r="E10" s="41">
        <v>38</v>
      </c>
      <c r="F10" s="41">
        <v>42.2</v>
      </c>
      <c r="G10" s="3">
        <v>31.1</v>
      </c>
    </row>
    <row r="11" spans="1:7">
      <c r="B11" s="62" t="s">
        <v>62</v>
      </c>
      <c r="C11" s="3">
        <v>31.6</v>
      </c>
      <c r="D11" s="3">
        <v>31.8</v>
      </c>
      <c r="E11" s="41">
        <v>36.1</v>
      </c>
      <c r="F11" s="41">
        <v>41.7</v>
      </c>
      <c r="G11" s="3">
        <v>28</v>
      </c>
    </row>
    <row r="12" spans="1:7">
      <c r="B12" s="62"/>
      <c r="C12" s="25"/>
      <c r="D12" s="25"/>
      <c r="E12" s="58"/>
      <c r="F12" s="58"/>
      <c r="G12" s="25"/>
    </row>
    <row r="13" spans="1:7">
      <c r="B13" s="62"/>
      <c r="C13" s="25"/>
      <c r="D13" s="25"/>
      <c r="E13" s="58"/>
      <c r="F13" s="58"/>
      <c r="G13" s="25"/>
    </row>
    <row r="14" spans="1:7">
      <c r="B14" s="62"/>
      <c r="C14" s="25"/>
      <c r="D14" s="25"/>
      <c r="E14" s="58"/>
      <c r="F14" s="58"/>
      <c r="G14" s="25"/>
    </row>
    <row r="15" spans="1:7">
      <c r="B15" s="62"/>
      <c r="C15" s="25"/>
      <c r="D15" s="25"/>
      <c r="E15" s="58"/>
      <c r="F15" s="58"/>
      <c r="G15" s="25"/>
    </row>
    <row r="16" spans="1:7">
      <c r="B16" s="62"/>
      <c r="C16" s="25"/>
      <c r="D16" s="25"/>
      <c r="E16" s="58"/>
      <c r="F16" s="58"/>
      <c r="G16" s="25"/>
    </row>
    <row r="17" spans="2:8">
      <c r="B17" s="62"/>
      <c r="C17" s="25"/>
      <c r="D17" s="25"/>
      <c r="E17" s="58"/>
      <c r="F17" s="58"/>
      <c r="G17" s="25"/>
    </row>
    <row r="18" spans="2:8">
      <c r="B18" s="62"/>
      <c r="C18" s="25"/>
      <c r="D18" s="25"/>
      <c r="E18" s="58"/>
      <c r="F18" s="58"/>
      <c r="G18" s="25"/>
    </row>
    <row r="19" spans="2:8">
      <c r="B19" s="62"/>
      <c r="C19" s="25"/>
      <c r="D19" s="25"/>
      <c r="E19" s="58"/>
      <c r="F19" s="58"/>
      <c r="G19" s="25"/>
    </row>
    <row r="21" spans="2:8">
      <c r="H21" s="36"/>
    </row>
    <row r="22" spans="2:8">
      <c r="H22" s="36"/>
    </row>
    <row r="23" spans="2:8">
      <c r="H23" s="36"/>
    </row>
    <row r="24" spans="2:8">
      <c r="B24" s="63"/>
      <c r="C24" s="60"/>
      <c r="H24" s="36"/>
    </row>
    <row r="25" spans="2:8">
      <c r="B25" s="63"/>
      <c r="C25" s="60"/>
      <c r="H25" s="36"/>
    </row>
    <row r="26" spans="2:8">
      <c r="B26" s="63"/>
      <c r="C26" s="60"/>
      <c r="H26" s="36"/>
    </row>
    <row r="27" spans="2:8">
      <c r="B27" s="62"/>
      <c r="C27" s="25"/>
      <c r="D27" s="25"/>
      <c r="E27" s="58"/>
      <c r="F27" s="58"/>
      <c r="G27" s="25"/>
      <c r="H27" s="36"/>
    </row>
    <row r="28" spans="2:8">
      <c r="B28" s="62"/>
      <c r="C28" s="25"/>
      <c r="D28" s="25"/>
      <c r="E28" s="58"/>
      <c r="F28" s="58"/>
      <c r="G28" s="25"/>
      <c r="H28" s="36"/>
    </row>
    <row r="29" spans="2:8">
      <c r="B29" s="62"/>
      <c r="C29" s="25"/>
      <c r="D29" s="25"/>
      <c r="E29" s="58"/>
      <c r="F29" s="58"/>
      <c r="G29" s="25"/>
      <c r="H29" s="36"/>
    </row>
    <row r="30" spans="2:8">
      <c r="B30" s="62"/>
      <c r="C30" s="25"/>
      <c r="D30" s="25"/>
      <c r="E30" s="58"/>
      <c r="F30" s="58"/>
      <c r="G30" s="25"/>
      <c r="H30" s="36"/>
    </row>
    <row r="31" spans="2:8">
      <c r="B31" s="62"/>
      <c r="C31" s="25"/>
      <c r="D31" s="25"/>
      <c r="E31" s="58"/>
      <c r="F31" s="58"/>
      <c r="G31" s="25"/>
      <c r="H31" s="36"/>
    </row>
    <row r="32" spans="2:8">
      <c r="B32" s="62"/>
      <c r="C32" s="25"/>
      <c r="D32" s="25"/>
      <c r="E32" s="58"/>
      <c r="F32" s="58"/>
      <c r="G32" s="25"/>
      <c r="H32" s="36"/>
    </row>
    <row r="33" spans="2:8">
      <c r="B33" s="62"/>
      <c r="C33" s="25"/>
      <c r="D33" s="25"/>
      <c r="E33" s="58"/>
      <c r="F33" s="58"/>
      <c r="G33" s="25"/>
      <c r="H33" s="36"/>
    </row>
    <row r="34" spans="2:8">
      <c r="B34" s="62"/>
      <c r="C34" s="25"/>
      <c r="D34" s="25"/>
      <c r="E34" s="58"/>
      <c r="F34" s="58"/>
      <c r="G34" s="25"/>
      <c r="H34" s="36"/>
    </row>
    <row r="35" spans="2:8">
      <c r="B35" s="62"/>
      <c r="C35" s="25"/>
      <c r="D35" s="25"/>
      <c r="E35" s="58"/>
      <c r="F35" s="58"/>
      <c r="G35" s="25"/>
      <c r="H35" s="36"/>
    </row>
    <row r="36" spans="2:8">
      <c r="B36" s="62"/>
      <c r="C36" s="25"/>
      <c r="D36" s="25"/>
      <c r="E36" s="58"/>
      <c r="F36" s="58"/>
      <c r="G36" s="25"/>
      <c r="H36" s="36"/>
    </row>
    <row r="37" spans="2:8">
      <c r="B37" s="62"/>
      <c r="C37" s="25"/>
      <c r="D37" s="25"/>
      <c r="E37" s="58"/>
      <c r="F37" s="58"/>
      <c r="G37" s="25"/>
      <c r="H37" s="36"/>
    </row>
    <row r="38" spans="2:8">
      <c r="B38" s="62"/>
      <c r="C38" s="25"/>
      <c r="D38" s="25"/>
      <c r="E38" s="58"/>
      <c r="F38" s="58"/>
      <c r="G38" s="25"/>
      <c r="H38" s="36"/>
    </row>
    <row r="39" spans="2:8">
      <c r="B39" s="62"/>
      <c r="C39" s="25"/>
      <c r="D39" s="25"/>
      <c r="E39" s="58"/>
      <c r="F39" s="58"/>
      <c r="G39" s="25"/>
      <c r="H39" s="36"/>
    </row>
    <row r="40" spans="2:8">
      <c r="B40" s="62"/>
      <c r="C40" s="25"/>
      <c r="D40" s="25"/>
      <c r="E40" s="58"/>
      <c r="F40" s="58"/>
      <c r="G40" s="25"/>
      <c r="H40" s="36"/>
    </row>
    <row r="41" spans="2:8">
      <c r="B41" s="62"/>
      <c r="C41" s="25"/>
      <c r="D41" s="25"/>
      <c r="E41" s="58"/>
      <c r="F41" s="58"/>
      <c r="G41" s="25"/>
      <c r="H41" s="36"/>
    </row>
    <row r="42" spans="2:8">
      <c r="B42" s="62"/>
      <c r="C42" s="25"/>
      <c r="D42" s="25"/>
      <c r="E42" s="58"/>
      <c r="F42" s="58"/>
      <c r="G42" s="25"/>
      <c r="H42" s="36"/>
    </row>
    <row r="43" spans="2:8">
      <c r="B43" s="62"/>
      <c r="C43" s="25"/>
      <c r="D43" s="25"/>
      <c r="E43" s="58"/>
      <c r="F43" s="58"/>
      <c r="G43" s="25"/>
      <c r="H43" s="36"/>
    </row>
    <row r="44" spans="2:8">
      <c r="B44" s="62"/>
      <c r="C44" s="25"/>
      <c r="D44" s="25"/>
      <c r="E44" s="58"/>
      <c r="F44" s="58"/>
      <c r="G44" s="25"/>
      <c r="H44" s="36"/>
    </row>
    <row r="45" spans="2:8">
      <c r="B45" s="62"/>
      <c r="C45" s="25"/>
      <c r="D45" s="25"/>
      <c r="E45" s="58"/>
      <c r="F45" s="58"/>
      <c r="G45" s="25"/>
      <c r="H45" s="36"/>
    </row>
    <row r="46" spans="2:8">
      <c r="B46" s="62"/>
      <c r="C46" s="25"/>
      <c r="D46" s="25"/>
      <c r="E46" s="58"/>
      <c r="F46" s="58"/>
      <c r="G46" s="25"/>
      <c r="H46" s="36"/>
    </row>
    <row r="47" spans="2:8">
      <c r="B47" s="62"/>
      <c r="C47" s="25"/>
      <c r="D47" s="25"/>
      <c r="E47" s="58"/>
      <c r="F47" s="58"/>
      <c r="G47" s="25"/>
      <c r="H47" s="36"/>
    </row>
    <row r="48" spans="2:8">
      <c r="B48" s="62"/>
      <c r="C48" s="25"/>
      <c r="D48" s="25"/>
      <c r="E48" s="58"/>
      <c r="F48" s="58"/>
      <c r="G48" s="25"/>
      <c r="H48" s="36"/>
    </row>
    <row r="49" spans="2:8">
      <c r="B49" s="62"/>
      <c r="C49" s="25"/>
      <c r="D49" s="25"/>
      <c r="E49" s="58"/>
      <c r="F49" s="58"/>
      <c r="G49" s="25"/>
      <c r="H49" s="36"/>
    </row>
    <row r="50" spans="2:8">
      <c r="B50" s="62"/>
      <c r="C50" s="25"/>
      <c r="D50" s="25"/>
      <c r="E50" s="58"/>
      <c r="F50" s="58"/>
      <c r="G50" s="25"/>
      <c r="H50" s="36"/>
    </row>
    <row r="51" spans="2:8">
      <c r="B51" s="62"/>
      <c r="C51" s="25"/>
      <c r="D51" s="25"/>
      <c r="E51" s="58"/>
      <c r="F51" s="58"/>
      <c r="G51" s="25"/>
      <c r="H51" s="36"/>
    </row>
    <row r="52" spans="2:8">
      <c r="H52" s="36"/>
    </row>
    <row r="53" spans="2:8">
      <c r="H53" s="36"/>
    </row>
    <row r="54" spans="2:8">
      <c r="H54" s="36"/>
    </row>
    <row r="55" spans="2:8">
      <c r="H55" s="36"/>
    </row>
    <row r="56" spans="2:8">
      <c r="H56" s="36"/>
    </row>
    <row r="57" spans="2:8">
      <c r="H57" s="36"/>
    </row>
    <row r="58" spans="2:8">
      <c r="H58" s="36"/>
    </row>
    <row r="59" spans="2:8">
      <c r="H59" s="36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1.1</vt:lpstr>
      <vt:lpstr>1.3 </vt:lpstr>
      <vt:lpstr>1.b </vt:lpstr>
      <vt:lpstr>2.1</vt:lpstr>
      <vt:lpstr>2.b</vt:lpstr>
      <vt:lpstr>2.6</vt:lpstr>
      <vt:lpstr>2.10</vt:lpstr>
      <vt:lpstr>2.14</vt:lpstr>
      <vt:lpstr>2.16</vt:lpstr>
      <vt:lpstr>2.18</vt:lpstr>
      <vt:lpstr>3.1</vt:lpstr>
      <vt:lpstr>3.5</vt:lpstr>
      <vt:lpstr>3.6</vt:lpstr>
      <vt:lpstr>3.9</vt:lpstr>
      <vt:lpstr>4.1</vt:lpstr>
      <vt:lpstr>4.7 </vt:lpstr>
      <vt:lpstr>4.11</vt:lpstr>
      <vt:lpstr>5.1</vt:lpstr>
      <vt:lpstr>5.5</vt:lpstr>
      <vt:lpstr>5.13</vt:lpstr>
      <vt:lpstr>5.16</vt:lpstr>
      <vt:lpstr>5.g</vt:lpstr>
      <vt:lpstr>6.1</vt:lpstr>
      <vt:lpstr>6.5</vt:lpstr>
      <vt:lpstr>6.7</vt:lpstr>
    </vt:vector>
  </TitlesOfParts>
  <Company>Chronic Disease Research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</dc:creator>
  <cp:lastModifiedBy>severson</cp:lastModifiedBy>
  <dcterms:created xsi:type="dcterms:W3CDTF">2011-08-30T14:57:45Z</dcterms:created>
  <dcterms:modified xsi:type="dcterms:W3CDTF">2011-09-20T13:11:30Z</dcterms:modified>
</cp:coreProperties>
</file>